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34" activeTab="0"/>
  </bookViews>
  <sheets>
    <sheet name="Бюджет 2016" sheetId="1" r:id="rId1"/>
    <sheet name="Городская Управа" sheetId="2" r:id="rId2"/>
    <sheet name="Трансферты" sheetId="3" r:id="rId3"/>
  </sheets>
  <definedNames>
    <definedName name="_xlnm.Print_Titles" localSheetId="0">'Бюджет 2016'!$13:$15</definedName>
  </definedNames>
  <calcPr fullCalcOnLoad="1"/>
</workbook>
</file>

<file path=xl/sharedStrings.xml><?xml version="1.0" encoding="utf-8"?>
<sst xmlns="http://schemas.openxmlformats.org/spreadsheetml/2006/main" count="665" uniqueCount="199">
  <si>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</si>
  <si>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</si>
  <si>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</si>
  <si>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</si>
  <si>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</si>
  <si>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 xml:space="preserve">  Городская Управа городского поселения "Город Кондрово"</t>
  </si>
  <si>
    <t>804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</si>
  <si>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</si>
  <si>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</si>
  <si>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</si>
  <si>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</si>
  <si>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представительного органа городского поселения "Город Кондрово"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</si>
  <si>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</si>
  <si>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</si>
  <si>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</si>
  <si>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</si>
  <si>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</si>
  <si>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</si>
  <si>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Закупка товаров, работ и услуг для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</si>
  <si>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</si>
  <si>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</si>
  <si>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</si>
  <si>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Обеспечение деятельности  администрации (исполнительно-распорядительного органа )городского поселения "Город Кондрово"</t>
  </si>
  <si>
    <t xml:space="preserve">            Центральный аппарат</t>
  </si>
  <si>
    <t>0113</t>
  </si>
  <si>
    <t>0309</t>
  </si>
  <si>
    <t>0310</t>
  </si>
  <si>
    <t>0314</t>
  </si>
  <si>
    <t>0408</t>
  </si>
  <si>
    <t xml:space="preserve">              Иные бюджетные ассигнования</t>
  </si>
  <si>
    <t>800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</si>
  <si>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</si>
  <si>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</si>
  <si>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>0409</t>
  </si>
  <si>
    <t>0501</t>
  </si>
  <si>
    <t>0502</t>
  </si>
  <si>
    <t>0503</t>
  </si>
  <si>
    <t>0801</t>
  </si>
  <si>
    <t>1003</t>
  </si>
  <si>
    <t xml:space="preserve">              Социальное обеспечение и иные выплаты населению</t>
  </si>
  <si>
    <t>300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</si>
  <si>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</si>
  <si>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</si>
  <si>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</si>
  <si>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</si>
  <si>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</si>
  <si>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Поддержка средств массовой информации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</si>
  <si>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</si>
  <si>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</si>
  <si>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</si>
  <si>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</si>
  <si>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Обслуживание муниципального долга</t>
  </si>
  <si>
    <t>0700000</t>
  </si>
  <si>
    <t>Итого</t>
  </si>
  <si>
    <t>730</t>
  </si>
  <si>
    <t>700</t>
  </si>
  <si>
    <t>Обслуживание муниципального долга</t>
  </si>
  <si>
    <t>Обслуживание государственного(муниципального )долга</t>
  </si>
  <si>
    <t>121</t>
  </si>
  <si>
    <t>2400000400</t>
  </si>
  <si>
    <t>2400000000</t>
  </si>
  <si>
    <t>2500000000</t>
  </si>
  <si>
    <t>2500000400</t>
  </si>
  <si>
    <t>0200000000</t>
  </si>
  <si>
    <t>0210000000</t>
  </si>
  <si>
    <t>0230000000</t>
  </si>
  <si>
    <t>0250000000</t>
  </si>
  <si>
    <t>0240000000</t>
  </si>
  <si>
    <t>3000000000</t>
  </si>
  <si>
    <t>4500000000</t>
  </si>
  <si>
    <t>244</t>
  </si>
  <si>
    <t>414</t>
  </si>
  <si>
    <t>10 1 00 00000</t>
  </si>
  <si>
    <t xml:space="preserve">        Депутаты представительного органа городского поселения "Город Кондрово"</t>
  </si>
  <si>
    <t xml:space="preserve">       Расходы на выплаты персоналу государственных (муниципальных) органов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</si>
  <si>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формированию, исполнению бюджета городского поселения и контролю за исполнением данного бюджета</t>
  </si>
  <si>
    <t>1500010000</t>
  </si>
  <si>
    <t>540</t>
  </si>
  <si>
    <t>1500020000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</si>
  <si>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владению, пользованию и распоряжением имуществом , находящимся в муниципальной собственности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</si>
  <si>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раницах населенных пунктов посления,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</si>
  <si>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1500040000</t>
  </si>
  <si>
    <t>1500050000</t>
  </si>
  <si>
    <t>1500030000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</si>
  <si>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в границах городского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</si>
  <si>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1500090000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</si>
  <si>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благоустройства территории поселения (включая освещение улиц, озеленение территории,установку указателей с наименованиями улиц и номерами домов, размещение и содержание малых архитектурных форм)</t>
  </si>
  <si>
    <t>1500070000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</si>
  <si>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организации досуга и обеспечения жителей городского поселения услугами организаций культуры</t>
  </si>
  <si>
    <t>1500080000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</si>
  <si>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</si>
  <si>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1500060000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</si>
  <si>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</si>
  <si>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</si>
  <si>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Трансферты</t>
  </si>
  <si>
    <t>Бюджет: ГП "Город Кондрово"</t>
  </si>
  <si>
    <t>(рублей)</t>
  </si>
  <si>
    <t>Ведомство</t>
  </si>
  <si>
    <t>Подраздел</t>
  </si>
  <si>
    <t>Вид расхода</t>
  </si>
  <si>
    <t>КОСГУ</t>
  </si>
  <si>
    <t>Сумма</t>
  </si>
  <si>
    <t>25 0 00 00300</t>
  </si>
  <si>
    <t xml:space="preserve">          Заработная плата</t>
  </si>
  <si>
    <t>211</t>
  </si>
  <si>
    <t xml:space="preserve">          Начисления на выплаты по оплате труда</t>
  </si>
  <si>
    <t>129</t>
  </si>
  <si>
    <t>213</t>
  </si>
  <si>
    <t>25 0 00 00400</t>
  </si>
  <si>
    <t>251</t>
  </si>
  <si>
    <t xml:space="preserve">          Услуги связи</t>
  </si>
  <si>
    <t>221</t>
  </si>
  <si>
    <t xml:space="preserve">          Работы, услуги по содержанию имущества</t>
  </si>
  <si>
    <t>225</t>
  </si>
  <si>
    <t xml:space="preserve">          Прочие работы, услуги</t>
  </si>
  <si>
    <t>226</t>
  </si>
  <si>
    <t xml:space="preserve">          Прочие расходы</t>
  </si>
  <si>
    <t>290</t>
  </si>
  <si>
    <t xml:space="preserve">          Увеличение стоимости основных средств</t>
  </si>
  <si>
    <t>310</t>
  </si>
  <si>
    <t xml:space="preserve">          Увеличение стоимости материальных запасов</t>
  </si>
  <si>
    <t>340</t>
  </si>
  <si>
    <t>25 0 00 92030</t>
  </si>
  <si>
    <t>831</t>
  </si>
  <si>
    <t xml:space="preserve">    Транспорт</t>
  </si>
  <si>
    <t xml:space="preserve">          Безвозмездные перечисления организациям, за исключением государственных и муниципальных организаций</t>
  </si>
  <si>
    <t>31 0 00 00000</t>
  </si>
  <si>
    <t>242</t>
  </si>
  <si>
    <t xml:space="preserve">    Дорожное хозяйство (дорожные фонды)</t>
  </si>
  <si>
    <t>03 1 00 00000</t>
  </si>
  <si>
    <t xml:space="preserve">    Жилищное хозяйство</t>
  </si>
  <si>
    <t>04 0 00 00000</t>
  </si>
  <si>
    <t xml:space="preserve">    Коммунальное хозяйство</t>
  </si>
  <si>
    <t xml:space="preserve">          Коммунальные услуги</t>
  </si>
  <si>
    <t>36 0 00 00000</t>
  </si>
  <si>
    <t>223</t>
  </si>
  <si>
    <t xml:space="preserve">          Безвозмездные перечисления государственным и муниципальным организациям</t>
  </si>
  <si>
    <t>241</t>
  </si>
  <si>
    <t xml:space="preserve">    Благоустройство</t>
  </si>
  <si>
    <t xml:space="preserve">      Уличное освещение в городском поселении "Город Кондрово"</t>
  </si>
  <si>
    <t>05 0 00 00010</t>
  </si>
  <si>
    <t>05 0 00 00040</t>
  </si>
  <si>
    <t xml:space="preserve">          Безвозмездные перечисления государственным и муниципальным организациям (МБУК)</t>
  </si>
  <si>
    <t>611</t>
  </si>
  <si>
    <t xml:space="preserve">  Учреждение: Муниципальное казенное учреждение "Детский центр хореографического творчества "НЕПОСЕДЫ"</t>
  </si>
  <si>
    <t>111</t>
  </si>
  <si>
    <t>119</t>
  </si>
  <si>
    <t xml:space="preserve">  Учреждение: Муниципальное казенное учреждение спортивной направленности "Спорт"</t>
  </si>
  <si>
    <t>11 0 00 00000</t>
  </si>
  <si>
    <t xml:space="preserve">          Транспортные услуги</t>
  </si>
  <si>
    <t>222</t>
  </si>
  <si>
    <t xml:space="preserve">          Работы, услуги по содержанию имущества (софинансирование)</t>
  </si>
  <si>
    <t>03 2 00 00000</t>
  </si>
  <si>
    <t>35 0 00 00000</t>
  </si>
  <si>
    <t>040 00 00000</t>
  </si>
  <si>
    <t>06 0 00 09502</t>
  </si>
  <si>
    <t>06 0 00 00000</t>
  </si>
  <si>
    <t xml:space="preserve">          Увеличение стоимости основных средств (Фонд)</t>
  </si>
  <si>
    <t xml:space="preserve">          Увеличение стоимости основных средств (обл.)</t>
  </si>
  <si>
    <t xml:space="preserve">          Увеличение стоимости основных средств (мест)</t>
  </si>
  <si>
    <t>Переселение граждан</t>
  </si>
  <si>
    <t>ВЕДОМСТВЕННАЯ СТРУКТУРА РАСХОДОВ  БЮДЖЕТА ГОРОДСКОГО ПОСЕЛЕНИЯ "ГОРОД КОНДРОВО" на  2017 ГОДА</t>
  </si>
  <si>
    <t>05 0 00 00020</t>
  </si>
  <si>
    <t>05 0 00 00030</t>
  </si>
  <si>
    <t>212</t>
  </si>
  <si>
    <t xml:space="preserve">          Прочие выплаты</t>
  </si>
  <si>
    <t>1500100000</t>
  </si>
  <si>
    <t>12 0 00 00000</t>
  </si>
  <si>
    <t>1500012000</t>
  </si>
  <si>
    <t>1500013000</t>
  </si>
  <si>
    <t>1500014000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</si>
  <si>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 по участию в предупреждении и ликвидации последствий чрезвычайных ситуаций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</si>
  <si>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осуществлению мероприятий по обеспечению безопасности людей на водных объектах, охране их жизни и здоровья</t>
  </si>
  <si>
    <t>1500015000</t>
  </si>
  <si>
    <t>1500016000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</si>
  <si>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первичных мер пожарной безопасности в граниуах населенных пунктов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</si>
  <si>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участию в профилактике терроризма и экстремизма, а также в минимизации и (или) ликвидации последствий проявления терроризма и экстемизма в границах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</si>
  <si>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</si>
  <si>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1500009502</t>
  </si>
  <si>
    <t>1500009602</t>
  </si>
  <si>
    <t>Бюджет 2017 год</t>
  </si>
  <si>
    <t xml:space="preserve">                Иные выплаты персоналу государственных (муниципальных) органов</t>
  </si>
  <si>
    <t>Центральный аппрат (Городское хозяйство)</t>
  </si>
  <si>
    <t>МБУ "Автотранспортный отдел"</t>
  </si>
  <si>
    <t xml:space="preserve">        Прочая закупка товаров, работ и услуг для обеспечения государственных (муниципальных) нужд (Городское хозяйство)</t>
  </si>
  <si>
    <t xml:space="preserve">        Прочая закупка товаров, работ и услуг для обеспечения государственных (муниципальных) нужд (МБУ "Автотранспортный отдел")</t>
  </si>
  <si>
    <t>262</t>
  </si>
  <si>
    <t xml:space="preserve">               Выплаты по сокращению</t>
  </si>
  <si>
    <t>30000</t>
  </si>
  <si>
    <t>150000</t>
  </si>
  <si>
    <t xml:space="preserve">Городская Управа </t>
  </si>
  <si>
    <t>10000</t>
  </si>
  <si>
    <t>к решению Кондровской городской Думы</t>
  </si>
  <si>
    <t>МЕЖБЮДЖЕТНЫЕ ТРАНСФЕРТЫ,</t>
  </si>
  <si>
    <t>ВЫДЕЛЯЕМЫЕ ИЗ БЮДЖЕТА  ГОРОДСКОГО ПОСЕЛЕНИЯ</t>
  </si>
  <si>
    <t xml:space="preserve">«ГОРОД КОНДРОВО» НА ФИНАНСИРОВАНИЕ РАСХОДОВ, СВЯЗАННЫХ С ПЕРЕДАЧЕЙ ЧАСТИ ПОЛНОМОЧИЙ </t>
  </si>
  <si>
    <t xml:space="preserve">              АДМИНИСТРАЦИИ МУНИЦИПАЛЬНОГО РАЙОНА «ДЗЕРЖИНСКИЙ РАЙОН» НА 2017 ГОД</t>
  </si>
  <si>
    <t>Приложение № 9</t>
  </si>
  <si>
    <t>№ _______от  10 мая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</si>
</sst>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24">
    <xf numFmtId="0" fontId="0" fillId="2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1">
      <alignment horizontal="center" vertical="center" wrapText="1"/>
      <protection/>
    </xf>
    <xf numFmtId="0" fontId="44" fillId="0" borderId="2">
      <alignment/>
      <protection/>
    </xf>
    <xf numFmtId="0" fontId="44" fillId="0" borderId="1">
      <alignment horizontal="center" vertical="center" wrapText="1"/>
      <protection/>
    </xf>
    <xf numFmtId="0" fontId="44" fillId="0" borderId="2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21" borderId="0">
      <alignment/>
      <protection/>
    </xf>
    <xf numFmtId="0" fontId="46" fillId="22" borderId="0">
      <alignment/>
      <protection/>
    </xf>
    <xf numFmtId="0" fontId="46" fillId="0" borderId="0">
      <alignment horizontal="left" vertical="top" wrapText="1"/>
      <protection/>
    </xf>
    <xf numFmtId="0" fontId="47" fillId="0" borderId="0">
      <alignment horizontal="center" wrapText="1"/>
      <protection/>
    </xf>
    <xf numFmtId="0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wrapText="1"/>
      <protection/>
    </xf>
    <xf numFmtId="0" fontId="46" fillId="0" borderId="0">
      <alignment wrapText="1"/>
      <protection/>
    </xf>
    <xf numFmtId="0" fontId="47" fillId="0" borderId="0">
      <alignment horizontal="center"/>
      <protection/>
    </xf>
    <xf numFmtId="0" fontId="46" fillId="0" borderId="0">
      <alignment horizontal="right"/>
      <protection/>
    </xf>
    <xf numFmtId="0" fontId="46" fillId="0" borderId="0">
      <alignment wrapText="1"/>
      <protection/>
    </xf>
    <xf numFmtId="0" fontId="46" fillId="21" borderId="3">
      <alignment/>
      <protection/>
    </xf>
    <xf numFmtId="0" fontId="46" fillId="0" borderId="0">
      <alignment horizontal="right"/>
      <protection/>
    </xf>
    <xf numFmtId="0" fontId="46" fillId="0" borderId="1">
      <alignment horizontal="center" vertical="center" wrapText="1"/>
      <protection/>
    </xf>
    <xf numFmtId="0" fontId="46" fillId="22" borderId="3">
      <alignment/>
      <protection/>
    </xf>
    <xf numFmtId="0" fontId="46" fillId="0" borderId="1">
      <alignment horizontal="center" vertical="center" shrinkToFit="1"/>
      <protection/>
    </xf>
    <xf numFmtId="0" fontId="46" fillId="0" borderId="1">
      <alignment horizontal="center" vertical="center" wrapText="1"/>
      <protection/>
    </xf>
    <xf numFmtId="0" fontId="46" fillId="21" borderId="4">
      <alignment/>
      <protection/>
    </xf>
    <xf numFmtId="0" fontId="46" fillId="0" borderId="2">
      <alignment/>
      <protection/>
    </xf>
    <xf numFmtId="0" fontId="44" fillId="0" borderId="1">
      <alignment horizontal="left"/>
      <protection/>
    </xf>
    <xf numFmtId="0" fontId="46" fillId="0" borderId="1">
      <alignment horizontal="center" vertical="center" shrinkToFit="1"/>
      <protection/>
    </xf>
    <xf numFmtId="0" fontId="46" fillId="21" borderId="5">
      <alignment/>
      <protection/>
    </xf>
    <xf numFmtId="0" fontId="46" fillId="22" borderId="4">
      <alignment/>
      <protection/>
    </xf>
    <xf numFmtId="0" fontId="46" fillId="0" borderId="4">
      <alignment/>
      <protection/>
    </xf>
    <xf numFmtId="0" fontId="44" fillId="0" borderId="1">
      <alignment horizontal="left"/>
      <protection/>
    </xf>
    <xf numFmtId="0" fontId="46" fillId="0" borderId="0">
      <alignment horizontal="left" wrapText="1"/>
      <protection/>
    </xf>
    <xf numFmtId="4" fontId="44" fillId="23" borderId="1">
      <alignment horizontal="right" vertical="top" shrinkToFit="1"/>
      <protection/>
    </xf>
    <xf numFmtId="4" fontId="44" fillId="23" borderId="1">
      <alignment horizontal="right" vertical="top" shrinkToFit="1"/>
      <protection/>
    </xf>
    <xf numFmtId="0" fontId="46" fillId="22" borderId="5">
      <alignment/>
      <protection/>
    </xf>
    <xf numFmtId="0" fontId="46" fillId="0" borderId="0">
      <alignment/>
      <protection/>
    </xf>
    <xf numFmtId="0" fontId="46" fillId="0" borderId="4">
      <alignment/>
      <protection/>
    </xf>
    <xf numFmtId="0" fontId="47" fillId="0" borderId="0">
      <alignment horizontal="center"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49" fontId="46" fillId="0" borderId="1">
      <alignment horizontal="left" vertical="top" wrapText="1"/>
      <protection/>
    </xf>
    <xf numFmtId="0" fontId="46" fillId="0" borderId="0">
      <alignment horizontal="right"/>
      <protection/>
    </xf>
    <xf numFmtId="4" fontId="46" fillId="24" borderId="1">
      <alignment horizontal="right" vertical="top" shrinkToFit="1"/>
      <protection/>
    </xf>
    <xf numFmtId="0" fontId="46" fillId="0" borderId="2">
      <alignment/>
      <protection/>
    </xf>
    <xf numFmtId="0" fontId="46" fillId="22" borderId="5">
      <alignment horizontal="center"/>
      <protection/>
    </xf>
    <xf numFmtId="49" fontId="46" fillId="0" borderId="1">
      <alignment horizontal="left" vertical="top" wrapText="1"/>
      <protection/>
    </xf>
    <xf numFmtId="0" fontId="46" fillId="22" borderId="0">
      <alignment horizontal="center"/>
      <protection/>
    </xf>
    <xf numFmtId="49" fontId="44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4" fontId="46" fillId="24" borderId="1">
      <alignment horizontal="right" vertical="top" shrinkToFit="1"/>
      <protection/>
    </xf>
    <xf numFmtId="49" fontId="44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22" borderId="0">
      <alignment horizontal="left"/>
      <protection/>
    </xf>
    <xf numFmtId="4" fontId="46" fillId="0" borderId="2">
      <alignment horizontal="right" shrinkToFit="1"/>
      <protection/>
    </xf>
    <xf numFmtId="4" fontId="46" fillId="0" borderId="0">
      <alignment horizontal="right" shrinkToFit="1"/>
      <protection/>
    </xf>
    <xf numFmtId="0" fontId="46" fillId="22" borderId="4">
      <alignment horizontal="center"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8" fillId="31" borderId="6" applyNumberFormat="0" applyAlignment="0" applyProtection="0"/>
    <xf numFmtId="0" fontId="49" fillId="32" borderId="7" applyNumberFormat="0" applyAlignment="0" applyProtection="0"/>
    <xf numFmtId="0" fontId="50" fillId="32" borderId="6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3" borderId="12" applyNumberFormat="0" applyAlignment="0" applyProtection="0"/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2" fillId="0" borderId="0">
      <alignment/>
      <protection/>
    </xf>
    <xf numFmtId="0" fontId="58" fillId="35" borderId="0" applyNumberFormat="0" applyBorder="0" applyAlignment="0" applyProtection="0"/>
    <xf numFmtId="0" fontId="59" fillId="0" borderId="0" applyNumberFormat="0" applyFill="0" applyBorder="0" applyAlignment="0" applyProtection="0"/>
    <xf numFmtId="0" fontId="42" fillId="36" borderId="13" applyNumberFormat="0" applyFont="0" applyAlignment="0" applyProtection="0"/>
    <xf numFmtId="9" fontId="42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62" fillId="37" borderId="0" applyNumberFormat="0" applyBorder="0" applyAlignment="0" applyProtection="0"/>
  </cellStyleXfs>
  <cellXfs count="111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6" fillId="38" borderId="0" xfId="0" applyFont="1" applyFill="1" applyAlignment="1">
      <alignment horizontal="right"/>
    </xf>
    <xf numFmtId="0" fontId="46" fillId="38" borderId="0" xfId="0" applyFont="1" applyFill="1" applyAlignment="1">
      <alignment/>
    </xf>
    <xf numFmtId="0" fontId="63" fillId="38" borderId="1" xfId="0" applyFont="1" applyFill="1" applyBorder="1" applyAlignment="1">
      <alignment horizontal="center" vertical="center" shrinkToFit="1"/>
    </xf>
    <xf numFmtId="49" fontId="64" fillId="38" borderId="1" xfId="0" applyNumberFormat="1" applyFont="1" applyFill="1" applyBorder="1" applyAlignment="1">
      <alignment horizontal="left" vertical="center" wrapText="1"/>
    </xf>
    <xf numFmtId="49" fontId="64" fillId="38" borderId="1" xfId="0" applyNumberFormat="1" applyFont="1" applyFill="1" applyBorder="1" applyAlignment="1">
      <alignment horizontal="center" vertical="center" wrapText="1"/>
    </xf>
    <xf numFmtId="49" fontId="63" fillId="38" borderId="1" xfId="0" applyNumberFormat="1" applyFont="1" applyFill="1" applyBorder="1" applyAlignment="1">
      <alignment horizontal="left" vertical="center" wrapText="1"/>
    </xf>
    <xf numFmtId="49" fontId="64" fillId="38" borderId="1" xfId="0" applyNumberFormat="1" applyFont="1" applyFill="1" applyBorder="1" applyAlignment="1">
      <alignment horizontal="center" vertical="center" wrapText="1"/>
    </xf>
    <xf numFmtId="49" fontId="64" fillId="38" borderId="1" xfId="0" applyNumberFormat="1" applyFont="1" applyFill="1" applyBorder="1" applyAlignment="1">
      <alignment horizontal="left" vertical="center" wrapText="1"/>
    </xf>
    <xf numFmtId="0" fontId="46" fillId="38" borderId="0" xfId="0" applyFont="1" applyFill="1" applyBorder="1" applyAlignment="1">
      <alignment horizontal="right"/>
    </xf>
    <xf numFmtId="0" fontId="46" fillId="38" borderId="0" xfId="0" applyFont="1" applyFill="1" applyBorder="1" applyAlignment="1">
      <alignment/>
    </xf>
    <xf numFmtId="3" fontId="64" fillId="38" borderId="1" xfId="0" applyNumberFormat="1" applyFont="1" applyFill="1" applyBorder="1" applyAlignment="1">
      <alignment horizontal="center" vertical="center" shrinkToFit="1"/>
    </xf>
    <xf numFmtId="3" fontId="64" fillId="38" borderId="1" xfId="0" applyNumberFormat="1" applyFont="1" applyFill="1" applyBorder="1" applyAlignment="1">
      <alignment horizontal="center" vertical="center" shrinkToFit="1"/>
    </xf>
    <xf numFmtId="49" fontId="63" fillId="38" borderId="1" xfId="0" applyNumberFormat="1" applyFont="1" applyFill="1" applyBorder="1" applyAlignment="1">
      <alignment horizontal="center" vertical="center" wrapText="1"/>
    </xf>
    <xf numFmtId="3" fontId="63" fillId="38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/>
    </xf>
    <xf numFmtId="49" fontId="65" fillId="38" borderId="1" xfId="0" applyNumberFormat="1" applyFont="1" applyFill="1" applyBorder="1" applyAlignment="1">
      <alignment horizontal="left" vertical="center" wrapText="1"/>
    </xf>
    <xf numFmtId="49" fontId="65" fillId="38" borderId="1" xfId="0" applyNumberFormat="1" applyFont="1" applyFill="1" applyBorder="1" applyAlignment="1">
      <alignment horizontal="center" vertical="center" wrapText="1"/>
    </xf>
    <xf numFmtId="3" fontId="65" fillId="38" borderId="1" xfId="0" applyNumberFormat="1" applyFont="1" applyFill="1" applyBorder="1" applyAlignment="1">
      <alignment horizontal="center" vertical="center" shrinkToFit="1"/>
    </xf>
    <xf numFmtId="49" fontId="66" fillId="38" borderId="1" xfId="0" applyNumberFormat="1" applyFont="1" applyFill="1" applyBorder="1" applyAlignment="1">
      <alignment horizontal="left" vertical="center" wrapText="1"/>
    </xf>
    <xf numFmtId="49" fontId="66" fillId="38" borderId="1" xfId="0" applyNumberFormat="1" applyFont="1" applyFill="1" applyBorder="1" applyAlignment="1">
      <alignment horizontal="center" vertical="center" wrapText="1"/>
    </xf>
    <xf numFmtId="3" fontId="66" fillId="38" borderId="1" xfId="0" applyNumberFormat="1" applyFont="1" applyFill="1" applyBorder="1" applyAlignment="1">
      <alignment horizontal="center" vertical="center" shrinkToFit="1"/>
    </xf>
    <xf numFmtId="0" fontId="67" fillId="38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8" fillId="38" borderId="0" xfId="0" applyFont="1" applyFill="1" applyAlignment="1">
      <alignment/>
    </xf>
    <xf numFmtId="0" fontId="8" fillId="2" borderId="0" xfId="0" applyFont="1" applyFill="1" applyAlignment="1">
      <alignment/>
    </xf>
    <xf numFmtId="0" fontId="69" fillId="38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4" fillId="38" borderId="0" xfId="0" applyFont="1" applyFill="1" applyBorder="1" applyAlignment="1">
      <alignment/>
    </xf>
    <xf numFmtId="0" fontId="44" fillId="38" borderId="0" xfId="0" applyFont="1" applyFill="1" applyAlignment="1">
      <alignment/>
    </xf>
    <xf numFmtId="0" fontId="10" fillId="2" borderId="0" xfId="0" applyFont="1" applyFill="1" applyAlignment="1">
      <alignment/>
    </xf>
    <xf numFmtId="49" fontId="70" fillId="38" borderId="1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left" vertical="center" wrapText="1"/>
    </xf>
    <xf numFmtId="3" fontId="63" fillId="0" borderId="15" xfId="0" applyNumberFormat="1" applyFont="1" applyFill="1" applyBorder="1" applyAlignment="1">
      <alignment horizontal="center" vertical="center" shrinkToFit="1"/>
    </xf>
    <xf numFmtId="0" fontId="47" fillId="38" borderId="0" xfId="0" applyFont="1" applyFill="1" applyAlignment="1">
      <alignment horizontal="center" wrapText="1"/>
    </xf>
    <xf numFmtId="0" fontId="46" fillId="38" borderId="0" xfId="0" applyFont="1" applyFill="1" applyAlignment="1">
      <alignment wrapText="1"/>
    </xf>
    <xf numFmtId="0" fontId="47" fillId="38" borderId="0" xfId="0" applyFont="1" applyFill="1" applyAlignment="1">
      <alignment horizontal="center"/>
    </xf>
    <xf numFmtId="0" fontId="4" fillId="2" borderId="0" xfId="0" applyFont="1" applyAlignment="1" applyProtection="1">
      <alignment/>
      <protection locked="0"/>
    </xf>
    <xf numFmtId="0" fontId="63" fillId="0" borderId="15" xfId="64" applyNumberFormat="1" applyFont="1" applyFill="1" applyBorder="1" applyAlignment="1" applyProtection="1">
      <alignment horizontal="center" vertical="center" shrinkToFit="1"/>
      <protection/>
    </xf>
    <xf numFmtId="4" fontId="63" fillId="0" borderId="15" xfId="64" applyNumberFormat="1" applyFont="1" applyFill="1" applyBorder="1" applyAlignment="1" applyProtection="1">
      <alignment horizontal="center" vertical="center" shrinkToFit="1"/>
      <protection/>
    </xf>
    <xf numFmtId="49" fontId="64" fillId="0" borderId="15" xfId="78" applyNumberFormat="1" applyFont="1" applyFill="1" applyBorder="1" applyAlignment="1" applyProtection="1">
      <alignment horizontal="left" vertical="top" wrapText="1"/>
      <protection/>
    </xf>
    <xf numFmtId="49" fontId="64" fillId="0" borderId="15" xfId="78" applyNumberFormat="1" applyFont="1" applyFill="1" applyBorder="1" applyAlignment="1" applyProtection="1">
      <alignment horizontal="center" vertical="top" wrapText="1"/>
      <protection/>
    </xf>
    <xf numFmtId="4" fontId="64" fillId="0" borderId="15" xfId="80" applyNumberFormat="1" applyFont="1" applyFill="1" applyBorder="1" applyAlignment="1" applyProtection="1">
      <alignment horizontal="center" vertical="top" shrinkToFit="1"/>
      <protection/>
    </xf>
    <xf numFmtId="4" fontId="64" fillId="0" borderId="15" xfId="86" applyNumberFormat="1" applyFont="1" applyFill="1" applyBorder="1" applyAlignment="1" applyProtection="1">
      <alignment horizontal="center" vertical="top" shrinkToFit="1"/>
      <protection/>
    </xf>
    <xf numFmtId="4" fontId="63" fillId="0" borderId="15" xfId="86" applyNumberFormat="1" applyFont="1" applyFill="1" applyBorder="1" applyAlignment="1" applyProtection="1">
      <alignment horizontal="center" vertical="center" shrinkToFit="1"/>
      <protection/>
    </xf>
    <xf numFmtId="4" fontId="63" fillId="0" borderId="15" xfId="80" applyNumberFormat="1" applyFont="1" applyFill="1" applyBorder="1" applyAlignment="1" applyProtection="1">
      <alignment horizontal="center" vertical="top" shrinkToFit="1"/>
      <protection/>
    </xf>
    <xf numFmtId="4" fontId="63" fillId="0" borderId="15" xfId="80" applyNumberFormat="1" applyFont="1" applyFill="1" applyBorder="1" applyAlignment="1" applyProtection="1">
      <alignment horizontal="center" vertical="center" wrapText="1" shrinkToFit="1"/>
      <protection/>
    </xf>
    <xf numFmtId="4" fontId="63" fillId="0" borderId="15" xfId="86" applyNumberFormat="1" applyFont="1" applyFill="1" applyBorder="1" applyAlignment="1" applyProtection="1">
      <alignment horizontal="center" vertical="center" wrapText="1" shrinkToFit="1"/>
      <protection/>
    </xf>
    <xf numFmtId="4" fontId="63" fillId="0" borderId="15" xfId="86" applyNumberFormat="1" applyFont="1" applyFill="1" applyBorder="1" applyAlignment="1" applyProtection="1">
      <alignment horizontal="center" vertical="top" shrinkToFit="1"/>
      <protection/>
    </xf>
    <xf numFmtId="49" fontId="64" fillId="0" borderId="15" xfId="79" applyNumberFormat="1" applyFont="1" applyBorder="1" applyAlignment="1" applyProtection="1">
      <alignment horizontal="left" vertical="top" wrapText="1"/>
      <protection/>
    </xf>
    <xf numFmtId="49" fontId="64" fillId="0" borderId="15" xfId="79" applyNumberFormat="1" applyFont="1" applyBorder="1" applyAlignment="1" applyProtection="1">
      <alignment horizontal="center" vertical="top" wrapText="1"/>
      <protection/>
    </xf>
    <xf numFmtId="49" fontId="64" fillId="0" borderId="15" xfId="79" applyNumberFormat="1" applyFont="1" applyBorder="1" applyProtection="1">
      <alignment horizontal="left" vertical="top" wrapText="1"/>
      <protection/>
    </xf>
    <xf numFmtId="49" fontId="64" fillId="0" borderId="1" xfId="79" applyNumberFormat="1" applyFont="1" applyProtection="1">
      <alignment horizontal="left" vertical="top" wrapText="1"/>
      <protection/>
    </xf>
    <xf numFmtId="49" fontId="64" fillId="0" borderId="1" xfId="79" applyNumberFormat="1" applyFont="1" applyAlignment="1" applyProtection="1">
      <alignment horizontal="center" vertical="top" wrapText="1"/>
      <protection/>
    </xf>
    <xf numFmtId="4" fontId="64" fillId="0" borderId="15" xfId="86" applyNumberFormat="1" applyFont="1" applyFill="1" applyBorder="1" applyAlignment="1" applyProtection="1">
      <alignment horizontal="center" vertical="center" shrinkToFit="1"/>
      <protection/>
    </xf>
    <xf numFmtId="49" fontId="64" fillId="0" borderId="16" xfId="78" applyNumberFormat="1" applyFont="1" applyFill="1" applyBorder="1" applyAlignment="1" applyProtection="1">
      <alignment horizontal="center" vertical="top" wrapText="1"/>
      <protection/>
    </xf>
    <xf numFmtId="0" fontId="11" fillId="2" borderId="0" xfId="0" applyFont="1" applyAlignment="1" applyProtection="1">
      <alignment/>
      <protection locked="0"/>
    </xf>
    <xf numFmtId="0" fontId="64" fillId="0" borderId="0" xfId="74" applyNumberFormat="1" applyFont="1" applyProtection="1">
      <alignment/>
      <protection/>
    </xf>
    <xf numFmtId="0" fontId="64" fillId="0" borderId="0" xfId="74" applyNumberFormat="1" applyFont="1" applyAlignment="1" applyProtection="1">
      <alignment horizontal="center"/>
      <protection/>
    </xf>
    <xf numFmtId="0" fontId="4" fillId="2" borderId="0" xfId="0" applyFont="1" applyAlignment="1" applyProtection="1">
      <alignment horizontal="center"/>
      <protection locked="0"/>
    </xf>
    <xf numFmtId="4" fontId="64" fillId="0" borderId="16" xfId="86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>
      <alignment/>
    </xf>
    <xf numFmtId="49" fontId="46" fillId="0" borderId="1" xfId="79" applyNumberFormat="1" applyAlignment="1" applyProtection="1">
      <alignment horizontal="center" vertical="top" wrapText="1"/>
      <protection/>
    </xf>
    <xf numFmtId="49" fontId="46" fillId="0" borderId="1" xfId="79" applyNumberFormat="1" applyProtection="1">
      <alignment horizontal="left" vertical="top" wrapText="1"/>
      <protection/>
    </xf>
    <xf numFmtId="0" fontId="63" fillId="0" borderId="15" xfId="37" applyNumberFormat="1" applyFont="1" applyFill="1" applyBorder="1" applyAlignment="1" applyProtection="1">
      <alignment horizontal="center" vertical="center" wrapText="1"/>
      <protection locked="0"/>
    </xf>
    <xf numFmtId="0" fontId="63" fillId="0" borderId="15" xfId="37" applyNumberFormat="1" applyFont="1" applyFill="1" applyBorder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9" fontId="63" fillId="39" borderId="15" xfId="0" applyNumberFormat="1" applyFont="1" applyFill="1" applyBorder="1" applyAlignment="1">
      <alignment horizontal="left" vertical="center" wrapText="1"/>
    </xf>
    <xf numFmtId="49" fontId="63" fillId="39" borderId="15" xfId="0" applyNumberFormat="1" applyFont="1" applyFill="1" applyBorder="1" applyAlignment="1">
      <alignment horizontal="center" vertical="center" wrapText="1"/>
    </xf>
    <xf numFmtId="0" fontId="63" fillId="39" borderId="15" xfId="64" applyNumberFormat="1" applyFont="1" applyFill="1" applyBorder="1" applyAlignment="1" applyProtection="1">
      <alignment horizontal="center" vertical="center" shrinkToFit="1"/>
      <protection/>
    </xf>
    <xf numFmtId="4" fontId="63" fillId="39" borderId="15" xfId="64" applyNumberFormat="1" applyFont="1" applyFill="1" applyBorder="1" applyAlignment="1" applyProtection="1">
      <alignment horizontal="center" vertical="center" shrinkToFit="1"/>
      <protection/>
    </xf>
    <xf numFmtId="49" fontId="63" fillId="0" borderId="15" xfId="78" applyNumberFormat="1" applyFont="1" applyFill="1" applyBorder="1" applyAlignment="1" applyProtection="1">
      <alignment horizontal="left" vertical="top" wrapText="1"/>
      <protection/>
    </xf>
    <xf numFmtId="49" fontId="63" fillId="0" borderId="15" xfId="78" applyNumberFormat="1" applyFont="1" applyFill="1" applyBorder="1" applyAlignment="1" applyProtection="1">
      <alignment horizontal="center" vertical="top" wrapText="1"/>
      <protection/>
    </xf>
    <xf numFmtId="4" fontId="63" fillId="39" borderId="15" xfId="86" applyNumberFormat="1" applyFont="1" applyFill="1" applyBorder="1" applyAlignment="1" applyProtection="1">
      <alignment horizontal="center" vertical="center" shrinkToFit="1"/>
      <protection/>
    </xf>
    <xf numFmtId="3" fontId="63" fillId="39" borderId="15" xfId="0" applyNumberFormat="1" applyFont="1" applyFill="1" applyBorder="1" applyAlignment="1">
      <alignment horizontal="center" vertical="center" shrinkToFit="1"/>
    </xf>
    <xf numFmtId="4" fontId="63" fillId="39" borderId="15" xfId="86" applyNumberFormat="1" applyFont="1" applyFill="1" applyBorder="1" applyAlignment="1" applyProtection="1">
      <alignment horizontal="center" vertical="center" wrapText="1" shrinkToFit="1"/>
      <protection/>
    </xf>
    <xf numFmtId="49" fontId="64" fillId="39" borderId="15" xfId="78" applyNumberFormat="1" applyFont="1" applyFill="1" applyBorder="1" applyAlignment="1" applyProtection="1">
      <alignment horizontal="center" vertical="top" wrapText="1"/>
      <protection/>
    </xf>
    <xf numFmtId="49" fontId="63" fillId="39" borderId="1" xfId="0" applyNumberFormat="1" applyFont="1" applyFill="1" applyBorder="1" applyAlignment="1">
      <alignment horizontal="left" vertical="center" wrapText="1"/>
    </xf>
    <xf numFmtId="49" fontId="63" fillId="39" borderId="1" xfId="0" applyNumberFormat="1" applyFont="1" applyFill="1" applyBorder="1" applyAlignment="1">
      <alignment horizontal="center" vertical="center" wrapText="1"/>
    </xf>
    <xf numFmtId="49" fontId="64" fillId="39" borderId="16" xfId="78" applyNumberFormat="1" applyFont="1" applyFill="1" applyBorder="1" applyAlignment="1" applyProtection="1">
      <alignment horizontal="center" vertical="top" wrapText="1"/>
      <protection/>
    </xf>
    <xf numFmtId="4" fontId="63" fillId="39" borderId="16" xfId="86" applyNumberFormat="1" applyFont="1" applyFill="1" applyBorder="1" applyAlignment="1" applyProtection="1">
      <alignment horizontal="center" vertical="center" shrinkToFit="1"/>
      <protection/>
    </xf>
    <xf numFmtId="0" fontId="63" fillId="39" borderId="15" xfId="68" applyNumberFormat="1" applyFont="1" applyFill="1" applyBorder="1" applyAlignment="1" applyProtection="1">
      <alignment horizontal="left"/>
      <protection/>
    </xf>
    <xf numFmtId="0" fontId="63" fillId="39" borderId="15" xfId="68" applyNumberFormat="1" applyFont="1" applyFill="1" applyBorder="1" applyAlignment="1" applyProtection="1">
      <alignment horizontal="center"/>
      <protection/>
    </xf>
    <xf numFmtId="3" fontId="63" fillId="39" borderId="15" xfId="70" applyNumberFormat="1" applyFont="1" applyFill="1" applyBorder="1" applyAlignment="1" applyProtection="1">
      <alignment horizontal="center" vertical="top" shrinkToFit="1"/>
      <protection/>
    </xf>
    <xf numFmtId="4" fontId="63" fillId="38" borderId="1" xfId="0" applyNumberFormat="1" applyFont="1" applyFill="1" applyBorder="1" applyAlignment="1">
      <alignment horizontal="center" vertical="center" shrinkToFit="1"/>
    </xf>
    <xf numFmtId="4" fontId="65" fillId="38" borderId="1" xfId="0" applyNumberFormat="1" applyFont="1" applyFill="1" applyBorder="1" applyAlignment="1">
      <alignment horizontal="center" vertical="center" shrinkToFit="1"/>
    </xf>
    <xf numFmtId="0" fontId="63" fillId="38" borderId="17" xfId="0" applyFont="1" applyFill="1" applyBorder="1" applyAlignment="1">
      <alignment horizontal="center" vertical="center" wrapText="1"/>
    </xf>
    <xf numFmtId="0" fontId="63" fillId="38" borderId="18" xfId="0" applyFont="1" applyFill="1" applyBorder="1" applyAlignment="1">
      <alignment horizontal="center" vertical="center" wrapText="1"/>
    </xf>
    <xf numFmtId="0" fontId="63" fillId="38" borderId="17" xfId="0" applyFont="1" applyFill="1" applyBorder="1" applyAlignment="1">
      <alignment horizontal="center" vertical="center" wrapText="1"/>
    </xf>
    <xf numFmtId="0" fontId="63" fillId="38" borderId="18" xfId="0" applyFont="1" applyFill="1" applyBorder="1" applyAlignment="1">
      <alignment horizontal="center" vertical="center" wrapText="1"/>
    </xf>
    <xf numFmtId="0" fontId="47" fillId="38" borderId="0" xfId="0" applyFont="1" applyFill="1" applyAlignment="1">
      <alignment horizontal="center" wrapText="1"/>
    </xf>
    <xf numFmtId="0" fontId="46" fillId="38" borderId="0" xfId="0" applyFont="1" applyFill="1" applyAlignment="1">
      <alignment wrapText="1"/>
    </xf>
    <xf numFmtId="0" fontId="46" fillId="38" borderId="3" xfId="0" applyFont="1" applyFill="1" applyBorder="1" applyAlignment="1">
      <alignment horizontal="right"/>
    </xf>
    <xf numFmtId="0" fontId="63" fillId="0" borderId="0" xfId="50" applyNumberFormat="1" applyFont="1" applyBorder="1" applyAlignment="1" applyProtection="1">
      <alignment horizontal="center" wrapText="1"/>
      <protection locked="0"/>
    </xf>
    <xf numFmtId="0" fontId="64" fillId="0" borderId="0" xfId="52" applyNumberFormat="1" applyFont="1" applyBorder="1" applyAlignment="1" applyProtection="1">
      <alignment horizontal="center"/>
      <protection locked="0"/>
    </xf>
    <xf numFmtId="0" fontId="64" fillId="0" borderId="0" xfId="52" applyFont="1" applyBorder="1" applyAlignment="1">
      <alignment horizontal="center"/>
      <protection/>
    </xf>
    <xf numFmtId="0" fontId="64" fillId="0" borderId="0" xfId="54" applyNumberFormat="1" applyFont="1" applyBorder="1" applyAlignment="1" applyProtection="1">
      <alignment wrapText="1"/>
      <protection locked="0"/>
    </xf>
    <xf numFmtId="0" fontId="64" fillId="21" borderId="0" xfId="56" applyNumberFormat="1" applyFont="1" applyBorder="1" applyAlignment="1" applyProtection="1">
      <alignment horizontal="right"/>
      <protection locked="0"/>
    </xf>
    <xf numFmtId="0" fontId="64" fillId="21" borderId="0" xfId="56" applyFont="1" applyBorder="1" applyAlignment="1">
      <alignment horizontal="right"/>
      <protection/>
    </xf>
    <xf numFmtId="0" fontId="63" fillId="0" borderId="0" xfId="76" applyNumberFormat="1" applyFont="1" applyBorder="1" applyAlignment="1" applyProtection="1">
      <alignment horizontal="left" wrapText="1"/>
      <protection locked="0"/>
    </xf>
    <xf numFmtId="0" fontId="63" fillId="0" borderId="0" xfId="76" applyNumberFormat="1" applyFont="1" applyAlignment="1" applyProtection="1">
      <alignment horizontal="left" wrapText="1"/>
      <protection/>
    </xf>
    <xf numFmtId="0" fontId="63" fillId="0" borderId="0" xfId="76" applyNumberFormat="1" applyFont="1" applyBorder="1" applyAlignment="1" applyProtection="1">
      <alignment horizontal="center" wrapText="1"/>
      <protection locked="0"/>
    </xf>
    <xf numFmtId="0" fontId="63" fillId="0" borderId="0" xfId="76" applyNumberFormat="1" applyFont="1" applyAlignment="1" applyProtection="1">
      <alignment horizontal="center" wrapText="1"/>
      <protection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9" xfId="35"/>
    <cellStyle name="st30" xfId="36"/>
    <cellStyle name="st32" xfId="37"/>
    <cellStyle name="st33" xfId="38"/>
    <cellStyle name="st34" xfId="39"/>
    <cellStyle name="style0" xfId="40"/>
    <cellStyle name="style0 2" xfId="41"/>
    <cellStyle name="td" xfId="42"/>
    <cellStyle name="td 2" xfId="43"/>
    <cellStyle name="tr" xfId="44"/>
    <cellStyle name="xl21" xfId="45"/>
    <cellStyle name="xl21 2" xfId="46"/>
    <cellStyle name="xl22" xfId="47"/>
    <cellStyle name="xl23" xfId="48"/>
    <cellStyle name="xl23 2" xfId="49"/>
    <cellStyle name="xl24" xfId="50"/>
    <cellStyle name="xl24 2" xfId="51"/>
    <cellStyle name="xl25" xfId="52"/>
    <cellStyle name="xl25 2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1 2" xfId="85"/>
    <cellStyle name="xl42" xfId="86"/>
    <cellStyle name="xl42 2" xfId="87"/>
    <cellStyle name="xl43" xfId="88"/>
    <cellStyle name="xl43 2" xfId="89"/>
    <cellStyle name="xl44" xfId="90"/>
    <cellStyle name="xl44 2" xfId="91"/>
    <cellStyle name="xl45" xfId="92"/>
    <cellStyle name="xl46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tabSelected="1" zoomScalePageLayoutView="0" workbookViewId="0" topLeftCell="A1">
      <pane ySplit="15" topLeftCell="A23" activePane="bottomLeft" state="frozen"/>
      <selection pane="topLeft" activeCell="D15" sqref="D15:D16"/>
      <selection pane="bottomLeft" activeCell="A7" sqref="A7"/>
    </sheetView>
  </sheetViews>
  <sheetFormatPr defaultColWidth="9.140625" defaultRowHeight="12.75" outlineLevelRow="7"/>
  <cols>
    <col min="1" max="1" width="104.140625" style="0" customWidth="1"/>
    <col min="2" max="2" width="23.28125" style="0" customWidth="1"/>
    <col min="3" max="3" width="1.7109375" style="0" customWidth="1"/>
    <col min="4" max="4" width="4.28125" style="0" customWidth="1"/>
    <col min="5" max="5" width="5.140625" style="0" customWidth="1"/>
    <col min="6" max="6" width="9.421875" style="0" customWidth="1"/>
    <col min="7" max="7" width="9.140625" style="0" customWidth="1"/>
  </cols>
  <sheetData>
    <row r="3" ht="14.25">
      <c r="B3" s="70" t="s">
        <v>197</v>
      </c>
    </row>
    <row r="4" ht="12.75">
      <c r="B4" s="71" t="s">
        <v>192</v>
      </c>
    </row>
    <row r="5" ht="15">
      <c r="B5" s="72" t="s">
        <v>198</v>
      </c>
    </row>
    <row r="7" ht="15.75">
      <c r="A7" s="73" t="s">
        <v>193</v>
      </c>
    </row>
    <row r="8" ht="15.75">
      <c r="A8" s="73" t="s">
        <v>194</v>
      </c>
    </row>
    <row r="9" ht="15.75">
      <c r="A9" s="74" t="s">
        <v>195</v>
      </c>
    </row>
    <row r="10" ht="15.75">
      <c r="A10" s="74" t="s">
        <v>196</v>
      </c>
    </row>
    <row r="11" ht="15.75">
      <c r="A11" s="74"/>
    </row>
    <row r="13" spans="1:6" ht="63" customHeight="1">
      <c r="A13" s="96" t="s">
        <v>0</v>
      </c>
      <c r="B13" s="94" t="s">
        <v>101</v>
      </c>
      <c r="C13" s="11"/>
      <c r="D13" s="3"/>
      <c r="E13" s="3"/>
      <c r="F13" s="1"/>
    </row>
    <row r="14" spans="1:6" ht="17.25" customHeight="1">
      <c r="A14" s="97"/>
      <c r="B14" s="95"/>
      <c r="C14" s="11"/>
      <c r="D14" s="3"/>
      <c r="E14" s="3"/>
      <c r="F14" s="1"/>
    </row>
    <row r="15" spans="1:6" ht="16.5" customHeight="1">
      <c r="A15" s="4">
        <v>1</v>
      </c>
      <c r="B15" s="4">
        <v>2</v>
      </c>
      <c r="C15" s="11"/>
      <c r="D15" s="3"/>
      <c r="E15" s="3"/>
      <c r="F15" s="1"/>
    </row>
    <row r="16" spans="1:6" s="33" customFormat="1" ht="44.25" customHeight="1" outlineLevel="7">
      <c r="A16" s="7" t="s">
        <v>75</v>
      </c>
      <c r="B16" s="92">
        <f>Трансферты!G7+355884</f>
        <v>7030784</v>
      </c>
      <c r="C16" s="31"/>
      <c r="D16" s="32"/>
      <c r="E16" s="32"/>
      <c r="F16" s="16"/>
    </row>
    <row r="17" spans="1:6" s="33" customFormat="1" ht="45.75" customHeight="1" outlineLevel="6">
      <c r="A17" s="7" t="s">
        <v>79</v>
      </c>
      <c r="B17" s="92">
        <f>Трансферты!G24</f>
        <v>538300</v>
      </c>
      <c r="C17" s="31"/>
      <c r="D17" s="32"/>
      <c r="E17" s="32"/>
      <c r="F17" s="16"/>
    </row>
    <row r="18" spans="1:6" ht="51" outlineLevel="3">
      <c r="A18" s="7" t="s">
        <v>177</v>
      </c>
      <c r="B18" s="92">
        <v>10000</v>
      </c>
      <c r="C18" s="11"/>
      <c r="D18" s="3"/>
      <c r="E18" s="3"/>
      <c r="F18" s="1"/>
    </row>
    <row r="19" spans="1:6" ht="38.25" outlineLevel="3">
      <c r="A19" s="7" t="s">
        <v>171</v>
      </c>
      <c r="B19" s="92">
        <v>40000</v>
      </c>
      <c r="C19" s="11"/>
      <c r="D19" s="3"/>
      <c r="E19" s="3"/>
      <c r="F19" s="1"/>
    </row>
    <row r="20" spans="1:6" ht="48.75" customHeight="1" outlineLevel="3">
      <c r="A20" s="7" t="s">
        <v>172</v>
      </c>
      <c r="B20" s="92">
        <v>10000</v>
      </c>
      <c r="C20" s="11"/>
      <c r="D20" s="3"/>
      <c r="E20" s="3"/>
      <c r="F20" s="1"/>
    </row>
    <row r="21" spans="1:6" ht="46.5" customHeight="1" outlineLevel="3">
      <c r="A21" s="7" t="s">
        <v>175</v>
      </c>
      <c r="B21" s="92">
        <v>199000</v>
      </c>
      <c r="C21" s="11"/>
      <c r="D21" s="3"/>
      <c r="E21" s="3"/>
      <c r="F21" s="1"/>
    </row>
    <row r="22" spans="1:6" ht="57" customHeight="1" outlineLevel="3">
      <c r="A22" s="7" t="s">
        <v>176</v>
      </c>
      <c r="B22" s="92">
        <v>1000</v>
      </c>
      <c r="C22" s="11"/>
      <c r="D22" s="3"/>
      <c r="E22" s="3"/>
      <c r="F22" s="1"/>
    </row>
    <row r="23" spans="1:6" s="33" customFormat="1" ht="55.5" customHeight="1" outlineLevel="4">
      <c r="A23" s="7" t="s">
        <v>92</v>
      </c>
      <c r="B23" s="92">
        <v>648000</v>
      </c>
      <c r="C23" s="31"/>
      <c r="D23" s="32"/>
      <c r="E23" s="32"/>
      <c r="F23" s="16"/>
    </row>
    <row r="24" spans="1:6" s="33" customFormat="1" ht="93" customHeight="1" outlineLevel="3">
      <c r="A24" s="7" t="s">
        <v>80</v>
      </c>
      <c r="B24" s="92">
        <v>16800000</v>
      </c>
      <c r="C24" s="31"/>
      <c r="D24" s="32"/>
      <c r="E24" s="32"/>
      <c r="F24" s="16"/>
    </row>
    <row r="25" spans="1:6" s="33" customFormat="1" ht="93" customHeight="1" outlineLevel="3">
      <c r="A25" s="7" t="s">
        <v>80</v>
      </c>
      <c r="B25" s="92">
        <v>12774361.2</v>
      </c>
      <c r="C25" s="31"/>
      <c r="D25" s="32"/>
      <c r="E25" s="32"/>
      <c r="F25" s="16"/>
    </row>
    <row r="26" spans="1:6" ht="87.75" customHeight="1" outlineLevel="6">
      <c r="A26" s="7" t="s">
        <v>93</v>
      </c>
      <c r="B26" s="92">
        <f>1500000+1500000+375000</f>
        <v>3375000</v>
      </c>
      <c r="C26" s="11"/>
      <c r="D26" s="3"/>
      <c r="E26" s="3"/>
      <c r="F26" s="1"/>
    </row>
    <row r="27" spans="1:6" ht="79.5" customHeight="1" outlineLevel="6">
      <c r="A27" s="7" t="s">
        <v>93</v>
      </c>
      <c r="B27" s="92">
        <v>44918583.29</v>
      </c>
      <c r="C27" s="11"/>
      <c r="D27" s="3"/>
      <c r="E27" s="3"/>
      <c r="F27" s="1"/>
    </row>
    <row r="28" spans="1:6" ht="84.75" customHeight="1" outlineLevel="6">
      <c r="A28" s="7" t="s">
        <v>93</v>
      </c>
      <c r="B28" s="92">
        <v>66081932.73</v>
      </c>
      <c r="C28" s="11"/>
      <c r="D28" s="3"/>
      <c r="E28" s="3"/>
      <c r="F28" s="1"/>
    </row>
    <row r="29" spans="1:6" ht="51" outlineLevel="2">
      <c r="A29" s="7" t="s">
        <v>84</v>
      </c>
      <c r="B29" s="92">
        <v>10410000</v>
      </c>
      <c r="C29" s="11"/>
      <c r="D29" s="3"/>
      <c r="E29" s="3"/>
      <c r="F29" s="1"/>
    </row>
    <row r="30" spans="1:6" ht="67.5" customHeight="1" outlineLevel="3">
      <c r="A30" s="7" t="s">
        <v>86</v>
      </c>
      <c r="B30" s="92">
        <f>20090000+8000000</f>
        <v>28090000</v>
      </c>
      <c r="C30" s="11"/>
      <c r="D30" s="3"/>
      <c r="E30" s="3"/>
      <c r="F30" s="1"/>
    </row>
    <row r="31" spans="1:6" ht="45" customHeight="1" outlineLevel="1">
      <c r="A31" s="7" t="s">
        <v>88</v>
      </c>
      <c r="B31" s="92">
        <v>14060000</v>
      </c>
      <c r="C31" s="11"/>
      <c r="D31" s="3"/>
      <c r="E31" s="3"/>
      <c r="F31" s="1"/>
    </row>
    <row r="32" spans="1:6" ht="56.25" customHeight="1" outlineLevel="1">
      <c r="A32" s="7" t="s">
        <v>90</v>
      </c>
      <c r="B32" s="92">
        <v>6895000</v>
      </c>
      <c r="C32" s="11"/>
      <c r="D32" s="3"/>
      <c r="E32" s="3"/>
      <c r="F32" s="1"/>
    </row>
    <row r="33" spans="1:6" s="30" customFormat="1" ht="49.5" customHeight="1">
      <c r="A33" s="17" t="s">
        <v>53</v>
      </c>
      <c r="B33" s="93">
        <f>SUM(B16:B32)</f>
        <v>211881961.22</v>
      </c>
      <c r="C33" s="28"/>
      <c r="D33" s="28"/>
      <c r="E33" s="28"/>
      <c r="F33" s="29"/>
    </row>
  </sheetData>
  <sheetProtection/>
  <mergeCells count="2">
    <mergeCell ref="B13:B14"/>
    <mergeCell ref="A13:A14"/>
  </mergeCells>
  <printOptions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scale="69" r:id="rId1"/>
  <headerFooter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0">
      <selection activeCell="F40" sqref="F40"/>
    </sheetView>
  </sheetViews>
  <sheetFormatPr defaultColWidth="9.140625" defaultRowHeight="12.75" outlineLevelRow="7"/>
  <cols>
    <col min="1" max="1" width="60.421875" style="0" customWidth="1"/>
    <col min="2" max="2" width="8.00390625" style="0" customWidth="1"/>
    <col min="3" max="3" width="10.140625" style="0" customWidth="1"/>
    <col min="4" max="4" width="12.8515625" style="0" customWidth="1"/>
    <col min="5" max="5" width="11.28125" style="0" customWidth="1"/>
    <col min="6" max="6" width="13.140625" style="0" customWidth="1"/>
    <col min="7" max="7" width="4.28125" style="0" customWidth="1"/>
    <col min="8" max="8" width="5.140625" style="0" customWidth="1"/>
    <col min="9" max="9" width="9.421875" style="0" customWidth="1"/>
  </cols>
  <sheetData>
    <row r="1" ht="12.75">
      <c r="A1" s="65" t="s">
        <v>190</v>
      </c>
    </row>
    <row r="2" spans="1:9" ht="29.25" customHeight="1">
      <c r="A2" s="98" t="s">
        <v>161</v>
      </c>
      <c r="B2" s="98"/>
      <c r="C2" s="98"/>
      <c r="D2" s="98"/>
      <c r="E2" s="98"/>
      <c r="F2" s="38"/>
      <c r="G2" s="40"/>
      <c r="H2" s="40"/>
      <c r="I2" s="1"/>
    </row>
    <row r="3" spans="1:9" ht="15">
      <c r="A3" s="99"/>
      <c r="B3" s="99"/>
      <c r="C3" s="99"/>
      <c r="D3" s="99"/>
      <c r="E3" s="99"/>
      <c r="F3" s="39"/>
      <c r="G3" s="39"/>
      <c r="H3" s="39"/>
      <c r="I3" s="1"/>
    </row>
    <row r="4" spans="1:9" ht="15">
      <c r="A4" s="100"/>
      <c r="B4" s="100"/>
      <c r="C4" s="100"/>
      <c r="D4" s="100"/>
      <c r="E4" s="100"/>
      <c r="F4" s="10"/>
      <c r="G4" s="2"/>
      <c r="H4" s="2"/>
      <c r="I4" s="1"/>
    </row>
    <row r="5" spans="1:9" ht="63" customHeight="1">
      <c r="A5" s="96" t="s">
        <v>0</v>
      </c>
      <c r="B5" s="96" t="s">
        <v>1</v>
      </c>
      <c r="C5" s="96" t="s">
        <v>2</v>
      </c>
      <c r="D5" s="96" t="s">
        <v>3</v>
      </c>
      <c r="E5" s="96" t="s">
        <v>4</v>
      </c>
      <c r="F5" s="94" t="s">
        <v>180</v>
      </c>
      <c r="G5" s="3"/>
      <c r="H5" s="3"/>
      <c r="I5" s="1"/>
    </row>
    <row r="6" spans="1:9" ht="17.25" customHeight="1">
      <c r="A6" s="97"/>
      <c r="B6" s="97"/>
      <c r="C6" s="97"/>
      <c r="D6" s="97"/>
      <c r="E6" s="97"/>
      <c r="F6" s="97"/>
      <c r="G6" s="3"/>
      <c r="H6" s="3"/>
      <c r="I6" s="1"/>
    </row>
    <row r="7" spans="1:9" ht="16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8</v>
      </c>
      <c r="G7" s="3"/>
      <c r="H7" s="3"/>
      <c r="I7" s="1"/>
    </row>
    <row r="8" spans="1:9" s="25" customFormat="1" ht="42" customHeight="1">
      <c r="A8" s="20" t="s">
        <v>5</v>
      </c>
      <c r="B8" s="21" t="s">
        <v>6</v>
      </c>
      <c r="C8" s="21"/>
      <c r="D8" s="21"/>
      <c r="E8" s="21"/>
      <c r="F8" s="22">
        <f>F40</f>
        <v>2965000</v>
      </c>
      <c r="G8" s="23"/>
      <c r="H8" s="23"/>
      <c r="I8" s="24"/>
    </row>
    <row r="9" spans="1:9" s="30" customFormat="1" ht="23.25" customHeight="1" outlineLevel="1">
      <c r="A9" s="17" t="s">
        <v>7</v>
      </c>
      <c r="B9" s="18" t="s">
        <v>6</v>
      </c>
      <c r="C9" s="18" t="s">
        <v>8</v>
      </c>
      <c r="D9" s="18"/>
      <c r="E9" s="18"/>
      <c r="F9" s="19">
        <f>F10+F14</f>
        <v>1865000</v>
      </c>
      <c r="G9" s="28"/>
      <c r="H9" s="28"/>
      <c r="I9" s="29"/>
    </row>
    <row r="10" spans="1:9" s="27" customFormat="1" ht="44.25" customHeight="1" outlineLevel="2">
      <c r="A10" s="17" t="s">
        <v>9</v>
      </c>
      <c r="B10" s="18" t="s">
        <v>6</v>
      </c>
      <c r="C10" s="18" t="s">
        <v>10</v>
      </c>
      <c r="D10" s="18"/>
      <c r="E10" s="18"/>
      <c r="F10" s="19">
        <f>F11</f>
        <v>785000</v>
      </c>
      <c r="G10" s="26"/>
      <c r="H10" s="26"/>
      <c r="I10" s="16"/>
    </row>
    <row r="11" spans="1:9" ht="25.5" outlineLevel="3">
      <c r="A11" s="5" t="s">
        <v>11</v>
      </c>
      <c r="B11" s="6" t="s">
        <v>6</v>
      </c>
      <c r="C11" s="6" t="s">
        <v>10</v>
      </c>
      <c r="D11" s="6" t="s">
        <v>60</v>
      </c>
      <c r="E11" s="6"/>
      <c r="F11" s="12">
        <f>F12</f>
        <v>785000</v>
      </c>
      <c r="G11" s="3"/>
      <c r="H11" s="3"/>
      <c r="I11" s="1"/>
    </row>
    <row r="12" spans="1:9" ht="25.5" outlineLevel="5">
      <c r="A12" s="5" t="s">
        <v>73</v>
      </c>
      <c r="B12" s="6" t="s">
        <v>6</v>
      </c>
      <c r="C12" s="6" t="s">
        <v>10</v>
      </c>
      <c r="D12" s="6" t="s">
        <v>59</v>
      </c>
      <c r="E12" s="6"/>
      <c r="F12" s="12">
        <f>F13</f>
        <v>785000</v>
      </c>
      <c r="G12" s="3"/>
      <c r="H12" s="3"/>
      <c r="I12" s="1"/>
    </row>
    <row r="13" spans="1:9" ht="27" customHeight="1" outlineLevel="7">
      <c r="A13" s="9" t="s">
        <v>74</v>
      </c>
      <c r="B13" s="8" t="s">
        <v>6</v>
      </c>
      <c r="C13" s="8" t="s">
        <v>10</v>
      </c>
      <c r="D13" s="8" t="s">
        <v>59</v>
      </c>
      <c r="E13" s="8" t="s">
        <v>15</v>
      </c>
      <c r="F13" s="12">
        <v>785000</v>
      </c>
      <c r="G13" s="3"/>
      <c r="H13" s="3"/>
      <c r="I13" s="1"/>
    </row>
    <row r="14" spans="1:9" s="27" customFormat="1" ht="57" outlineLevel="2">
      <c r="A14" s="17" t="s">
        <v>16</v>
      </c>
      <c r="B14" s="18" t="s">
        <v>6</v>
      </c>
      <c r="C14" s="18" t="s">
        <v>17</v>
      </c>
      <c r="D14" s="18"/>
      <c r="E14" s="18"/>
      <c r="F14" s="19">
        <f>F15</f>
        <v>1080000</v>
      </c>
      <c r="G14" s="26"/>
      <c r="H14" s="26"/>
      <c r="I14" s="16"/>
    </row>
    <row r="15" spans="1:9" ht="25.5" outlineLevel="3">
      <c r="A15" s="5" t="s">
        <v>22</v>
      </c>
      <c r="B15" s="6" t="s">
        <v>6</v>
      </c>
      <c r="C15" s="6" t="s">
        <v>17</v>
      </c>
      <c r="D15" s="6" t="s">
        <v>61</v>
      </c>
      <c r="E15" s="6"/>
      <c r="F15" s="12">
        <f>F16</f>
        <v>1080000</v>
      </c>
      <c r="G15" s="3"/>
      <c r="H15" s="3"/>
      <c r="I15" s="1"/>
    </row>
    <row r="16" spans="1:9" ht="25.5" customHeight="1" outlineLevel="5">
      <c r="A16" s="5" t="s">
        <v>23</v>
      </c>
      <c r="B16" s="6" t="s">
        <v>6</v>
      </c>
      <c r="C16" s="6" t="s">
        <v>17</v>
      </c>
      <c r="D16" s="6" t="s">
        <v>62</v>
      </c>
      <c r="E16" s="6"/>
      <c r="F16" s="12">
        <f>F17+F23</f>
        <v>1080000</v>
      </c>
      <c r="G16" s="3"/>
      <c r="H16" s="3"/>
      <c r="I16" s="1"/>
    </row>
    <row r="17" spans="1:9" ht="51" outlineLevel="6">
      <c r="A17" s="5" t="s">
        <v>12</v>
      </c>
      <c r="B17" s="6" t="s">
        <v>6</v>
      </c>
      <c r="C17" s="6" t="s">
        <v>17</v>
      </c>
      <c r="D17" s="6" t="s">
        <v>62</v>
      </c>
      <c r="E17" s="6" t="s">
        <v>13</v>
      </c>
      <c r="F17" s="12">
        <f>F18+F21</f>
        <v>870000</v>
      </c>
      <c r="G17" s="3"/>
      <c r="H17" s="3"/>
      <c r="I17" s="1"/>
    </row>
    <row r="18" spans="1:9" ht="25.5" outlineLevel="7">
      <c r="A18" s="5" t="s">
        <v>14</v>
      </c>
      <c r="B18" s="6" t="s">
        <v>6</v>
      </c>
      <c r="C18" s="6" t="s">
        <v>17</v>
      </c>
      <c r="D18" s="6" t="s">
        <v>62</v>
      </c>
      <c r="E18" s="6" t="s">
        <v>15</v>
      </c>
      <c r="F18" s="12">
        <f>F19+F20</f>
        <v>720000</v>
      </c>
      <c r="G18" s="3"/>
      <c r="H18" s="3"/>
      <c r="I18" s="1"/>
    </row>
    <row r="19" spans="1:9" ht="15" outlineLevel="7">
      <c r="A19" s="44" t="s">
        <v>103</v>
      </c>
      <c r="B19" s="6" t="s">
        <v>6</v>
      </c>
      <c r="C19" s="6" t="s">
        <v>17</v>
      </c>
      <c r="D19" s="6" t="s">
        <v>62</v>
      </c>
      <c r="E19" s="6" t="s">
        <v>104</v>
      </c>
      <c r="F19" s="12">
        <f>524000+25900</f>
        <v>549900</v>
      </c>
      <c r="G19" s="3"/>
      <c r="H19" s="3"/>
      <c r="I19" s="1"/>
    </row>
    <row r="20" spans="1:9" ht="15" outlineLevel="7">
      <c r="A20" s="44" t="s">
        <v>105</v>
      </c>
      <c r="B20" s="6" t="s">
        <v>6</v>
      </c>
      <c r="C20" s="6" t="s">
        <v>17</v>
      </c>
      <c r="D20" s="6" t="s">
        <v>62</v>
      </c>
      <c r="E20" s="6" t="s">
        <v>107</v>
      </c>
      <c r="F20" s="12">
        <f>159000+11100</f>
        <v>170100</v>
      </c>
      <c r="G20" s="3"/>
      <c r="H20" s="3"/>
      <c r="I20" s="1"/>
    </row>
    <row r="21" spans="1:9" ht="25.5" outlineLevel="7">
      <c r="A21" s="5" t="s">
        <v>181</v>
      </c>
      <c r="B21" s="6" t="s">
        <v>6</v>
      </c>
      <c r="C21" s="6" t="s">
        <v>17</v>
      </c>
      <c r="D21" s="6" t="s">
        <v>62</v>
      </c>
      <c r="E21" s="6" t="s">
        <v>15</v>
      </c>
      <c r="F21" s="12">
        <f>F22</f>
        <v>150000</v>
      </c>
      <c r="G21" s="3"/>
      <c r="H21" s="3"/>
      <c r="I21" s="1"/>
    </row>
    <row r="22" spans="1:9" ht="15" outlineLevel="7">
      <c r="A22" s="5" t="s">
        <v>187</v>
      </c>
      <c r="B22" s="6" t="s">
        <v>6</v>
      </c>
      <c r="C22" s="6" t="s">
        <v>17</v>
      </c>
      <c r="D22" s="6" t="s">
        <v>62</v>
      </c>
      <c r="E22" s="6" t="s">
        <v>186</v>
      </c>
      <c r="F22" s="12">
        <v>150000</v>
      </c>
      <c r="G22" s="3"/>
      <c r="H22" s="3"/>
      <c r="I22" s="1"/>
    </row>
    <row r="23" spans="1:9" ht="25.5" outlineLevel="6">
      <c r="A23" s="5" t="s">
        <v>18</v>
      </c>
      <c r="B23" s="6" t="s">
        <v>6</v>
      </c>
      <c r="C23" s="6" t="s">
        <v>17</v>
      </c>
      <c r="D23" s="6" t="s">
        <v>62</v>
      </c>
      <c r="E23" s="6" t="s">
        <v>19</v>
      </c>
      <c r="F23" s="12">
        <f>F24</f>
        <v>210000</v>
      </c>
      <c r="G23" s="3"/>
      <c r="H23" s="3"/>
      <c r="I23" s="1"/>
    </row>
    <row r="24" spans="1:9" ht="25.5" outlineLevel="7">
      <c r="A24" s="5" t="s">
        <v>20</v>
      </c>
      <c r="B24" s="6" t="s">
        <v>6</v>
      </c>
      <c r="C24" s="6" t="s">
        <v>17</v>
      </c>
      <c r="D24" s="6" t="s">
        <v>62</v>
      </c>
      <c r="E24" s="6" t="s">
        <v>21</v>
      </c>
      <c r="F24" s="12">
        <f>F25+F26+F27+F28+F29</f>
        <v>210000</v>
      </c>
      <c r="G24" s="3"/>
      <c r="H24" s="3"/>
      <c r="I24" s="1"/>
    </row>
    <row r="25" spans="1:6" s="41" customFormat="1" ht="15" customHeight="1" outlineLevel="5">
      <c r="A25" s="44" t="s">
        <v>110</v>
      </c>
      <c r="B25" s="45" t="s">
        <v>6</v>
      </c>
      <c r="C25" s="45" t="s">
        <v>17</v>
      </c>
      <c r="D25" s="45" t="s">
        <v>108</v>
      </c>
      <c r="E25" s="45" t="s">
        <v>111</v>
      </c>
      <c r="F25" s="45" t="s">
        <v>188</v>
      </c>
    </row>
    <row r="26" spans="1:6" s="41" customFormat="1" ht="15" customHeight="1" outlineLevel="5">
      <c r="A26" s="44" t="s">
        <v>133</v>
      </c>
      <c r="B26" s="45" t="s">
        <v>6</v>
      </c>
      <c r="C26" s="45" t="s">
        <v>41</v>
      </c>
      <c r="D26" s="45" t="s">
        <v>148</v>
      </c>
      <c r="E26" s="45" t="s">
        <v>135</v>
      </c>
      <c r="F26" s="45" t="s">
        <v>189</v>
      </c>
    </row>
    <row r="27" spans="1:6" s="41" customFormat="1" ht="15" customHeight="1" outlineLevel="5">
      <c r="A27" s="44" t="s">
        <v>112</v>
      </c>
      <c r="B27" s="45" t="s">
        <v>6</v>
      </c>
      <c r="C27" s="45" t="s">
        <v>17</v>
      </c>
      <c r="D27" s="45" t="s">
        <v>108</v>
      </c>
      <c r="E27" s="45" t="s">
        <v>113</v>
      </c>
      <c r="F27" s="45" t="s">
        <v>191</v>
      </c>
    </row>
    <row r="28" spans="1:6" s="41" customFormat="1" ht="15" customHeight="1" outlineLevel="5">
      <c r="A28" s="44" t="s">
        <v>114</v>
      </c>
      <c r="B28" s="45" t="s">
        <v>6</v>
      </c>
      <c r="C28" s="45" t="s">
        <v>17</v>
      </c>
      <c r="D28" s="45" t="s">
        <v>108</v>
      </c>
      <c r="E28" s="45" t="s">
        <v>115</v>
      </c>
      <c r="F28" s="45" t="s">
        <v>191</v>
      </c>
    </row>
    <row r="29" spans="1:6" s="41" customFormat="1" ht="15" customHeight="1" outlineLevel="5">
      <c r="A29" s="44" t="s">
        <v>120</v>
      </c>
      <c r="B29" s="45" t="s">
        <v>6</v>
      </c>
      <c r="C29" s="45" t="s">
        <v>17</v>
      </c>
      <c r="D29" s="45" t="s">
        <v>108</v>
      </c>
      <c r="E29" s="45" t="s">
        <v>121</v>
      </c>
      <c r="F29" s="45" t="s">
        <v>191</v>
      </c>
    </row>
    <row r="30" spans="1:9" ht="36" customHeight="1" outlineLevel="3">
      <c r="A30" s="7" t="s">
        <v>42</v>
      </c>
      <c r="B30" s="14" t="s">
        <v>6</v>
      </c>
      <c r="C30" s="14" t="s">
        <v>43</v>
      </c>
      <c r="D30" s="14"/>
      <c r="E30" s="14"/>
      <c r="F30" s="15">
        <f>F34</f>
        <v>500000</v>
      </c>
      <c r="G30" s="3"/>
      <c r="H30" s="3"/>
      <c r="I30" s="1"/>
    </row>
    <row r="31" spans="1:9" ht="15" outlineLevel="3">
      <c r="A31" s="5" t="s">
        <v>44</v>
      </c>
      <c r="B31" s="6" t="s">
        <v>6</v>
      </c>
      <c r="C31" s="6" t="s">
        <v>45</v>
      </c>
      <c r="D31" s="6"/>
      <c r="E31" s="6"/>
      <c r="F31" s="12">
        <f>F34</f>
        <v>500000</v>
      </c>
      <c r="G31" s="3"/>
      <c r="H31" s="3"/>
      <c r="I31" s="1"/>
    </row>
    <row r="32" spans="1:9" ht="15" outlineLevel="6">
      <c r="A32" s="5" t="s">
        <v>46</v>
      </c>
      <c r="B32" s="6" t="s">
        <v>6</v>
      </c>
      <c r="C32" s="6" t="s">
        <v>45</v>
      </c>
      <c r="D32" s="6" t="s">
        <v>69</v>
      </c>
      <c r="E32" s="6"/>
      <c r="F32" s="12">
        <f>F34</f>
        <v>500000</v>
      </c>
      <c r="G32" s="3"/>
      <c r="H32" s="3"/>
      <c r="I32" s="1"/>
    </row>
    <row r="33" spans="1:9" ht="15" outlineLevel="7">
      <c r="A33" s="5" t="s">
        <v>29</v>
      </c>
      <c r="B33" s="6" t="s">
        <v>6</v>
      </c>
      <c r="C33" s="6" t="s">
        <v>45</v>
      </c>
      <c r="D33" s="6" t="s">
        <v>69</v>
      </c>
      <c r="E33" s="6" t="s">
        <v>30</v>
      </c>
      <c r="F33" s="12">
        <f>F34</f>
        <v>500000</v>
      </c>
      <c r="G33" s="3"/>
      <c r="H33" s="3"/>
      <c r="I33" s="1"/>
    </row>
    <row r="34" spans="1:9" ht="25.5" outlineLevel="1">
      <c r="A34" s="5" t="s">
        <v>31</v>
      </c>
      <c r="B34" s="6" t="s">
        <v>6</v>
      </c>
      <c r="C34" s="6" t="s">
        <v>45</v>
      </c>
      <c r="D34" s="6" t="s">
        <v>69</v>
      </c>
      <c r="E34" s="6" t="s">
        <v>32</v>
      </c>
      <c r="F34" s="12">
        <v>500000</v>
      </c>
      <c r="G34" s="3"/>
      <c r="H34" s="3"/>
      <c r="I34" s="1"/>
    </row>
    <row r="35" spans="1:9" ht="37.5" customHeight="1" outlineLevel="2">
      <c r="A35" s="7" t="s">
        <v>47</v>
      </c>
      <c r="B35" s="14" t="s">
        <v>6</v>
      </c>
      <c r="C35" s="14" t="s">
        <v>48</v>
      </c>
      <c r="D35" s="14"/>
      <c r="E35" s="14"/>
      <c r="F35" s="15">
        <f>F36</f>
        <v>600000</v>
      </c>
      <c r="G35" s="3"/>
      <c r="H35" s="3"/>
      <c r="I35" s="1"/>
    </row>
    <row r="36" spans="1:9" ht="18" customHeight="1" outlineLevel="3">
      <c r="A36" s="5" t="s">
        <v>49</v>
      </c>
      <c r="B36" s="6" t="s">
        <v>6</v>
      </c>
      <c r="C36" s="6" t="s">
        <v>50</v>
      </c>
      <c r="D36" s="6"/>
      <c r="E36" s="6"/>
      <c r="F36" s="12">
        <f>F39</f>
        <v>600000</v>
      </c>
      <c r="G36" s="3"/>
      <c r="H36" s="3"/>
      <c r="I36" s="1"/>
    </row>
    <row r="37" spans="1:9" ht="19.5" customHeight="1" outlineLevel="6">
      <c r="A37" s="5" t="s">
        <v>51</v>
      </c>
      <c r="B37" s="6" t="s">
        <v>6</v>
      </c>
      <c r="C37" s="6" t="s">
        <v>50</v>
      </c>
      <c r="D37" s="6" t="s">
        <v>52</v>
      </c>
      <c r="E37" s="6"/>
      <c r="F37" s="12">
        <f>F39</f>
        <v>600000</v>
      </c>
      <c r="G37" s="3"/>
      <c r="H37" s="3"/>
      <c r="I37" s="1"/>
    </row>
    <row r="38" spans="1:9" ht="19.5" customHeight="1" outlineLevel="7">
      <c r="A38" s="9" t="s">
        <v>57</v>
      </c>
      <c r="B38" s="6" t="s">
        <v>6</v>
      </c>
      <c r="C38" s="6" t="s">
        <v>50</v>
      </c>
      <c r="D38" s="6" t="s">
        <v>52</v>
      </c>
      <c r="E38" s="8" t="s">
        <v>55</v>
      </c>
      <c r="F38" s="12">
        <f>F39</f>
        <v>600000</v>
      </c>
      <c r="G38" s="3"/>
      <c r="H38" s="3"/>
      <c r="I38" s="1"/>
    </row>
    <row r="39" spans="1:9" ht="21.75" customHeight="1">
      <c r="A39" s="9" t="s">
        <v>56</v>
      </c>
      <c r="B39" s="6" t="s">
        <v>6</v>
      </c>
      <c r="C39" s="6" t="s">
        <v>50</v>
      </c>
      <c r="D39" s="6" t="s">
        <v>52</v>
      </c>
      <c r="E39" s="8" t="s">
        <v>54</v>
      </c>
      <c r="F39" s="12">
        <v>600000</v>
      </c>
      <c r="G39" s="3"/>
      <c r="H39" s="3"/>
      <c r="I39" s="1"/>
    </row>
    <row r="40" spans="1:9" s="30" customFormat="1" ht="30" customHeight="1">
      <c r="A40" s="17" t="s">
        <v>53</v>
      </c>
      <c r="B40" s="34"/>
      <c r="C40" s="34"/>
      <c r="D40" s="34"/>
      <c r="E40" s="34"/>
      <c r="F40" s="19">
        <f>F10+F14+F30+F35</f>
        <v>2965000</v>
      </c>
      <c r="G40" s="28"/>
      <c r="H40" s="28"/>
      <c r="I40" s="29"/>
    </row>
  </sheetData>
  <sheetProtection/>
  <mergeCells count="9">
    <mergeCell ref="F5:F6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G19" sqref="G19"/>
    </sheetView>
  </sheetViews>
  <sheetFormatPr defaultColWidth="9.140625" defaultRowHeight="12.75" outlineLevelRow="5"/>
  <cols>
    <col min="1" max="1" width="60.7109375" style="41" customWidth="1"/>
    <col min="2" max="2" width="7.28125" style="41" customWidth="1"/>
    <col min="3" max="3" width="9.140625" style="41" customWidth="1"/>
    <col min="4" max="4" width="15.7109375" style="41" customWidth="1"/>
    <col min="5" max="5" width="12.7109375" style="63" customWidth="1"/>
    <col min="6" max="6" width="9.00390625" style="63" customWidth="1"/>
    <col min="7" max="7" width="13.140625" style="63" customWidth="1"/>
    <col min="8" max="16384" width="9.140625" style="41" customWidth="1"/>
  </cols>
  <sheetData>
    <row r="1" spans="1:7" ht="17.25" customHeight="1">
      <c r="A1" s="101" t="s">
        <v>94</v>
      </c>
      <c r="B1" s="101"/>
      <c r="C1" s="101"/>
      <c r="D1" s="101"/>
      <c r="E1" s="101"/>
      <c r="F1" s="101"/>
      <c r="G1" s="101"/>
    </row>
    <row r="2" spans="1:7" ht="12.75" customHeight="1">
      <c r="A2" s="102"/>
      <c r="B2" s="103"/>
      <c r="C2" s="103"/>
      <c r="D2" s="103"/>
      <c r="E2" s="103"/>
      <c r="F2" s="103"/>
      <c r="G2" s="103"/>
    </row>
    <row r="3" spans="1:7" ht="12.75" customHeight="1">
      <c r="A3" s="104" t="s">
        <v>95</v>
      </c>
      <c r="B3" s="104"/>
      <c r="C3" s="104"/>
      <c r="D3" s="104"/>
      <c r="E3" s="104"/>
      <c r="F3" s="104"/>
      <c r="G3" s="104"/>
    </row>
    <row r="4" spans="1:7" ht="28.5" customHeight="1">
      <c r="A4" s="105" t="s">
        <v>96</v>
      </c>
      <c r="B4" s="106"/>
      <c r="C4" s="106"/>
      <c r="D4" s="106"/>
      <c r="E4" s="106"/>
      <c r="F4" s="106"/>
      <c r="G4" s="106"/>
    </row>
    <row r="5" spans="1:7" ht="48.75" customHeight="1">
      <c r="A5" s="69" t="s">
        <v>0</v>
      </c>
      <c r="B5" s="69" t="s">
        <v>97</v>
      </c>
      <c r="C5" s="69" t="s">
        <v>98</v>
      </c>
      <c r="D5" s="69" t="s">
        <v>3</v>
      </c>
      <c r="E5" s="68" t="s">
        <v>99</v>
      </c>
      <c r="F5" s="68" t="s">
        <v>100</v>
      </c>
      <c r="G5" s="68">
        <v>2017</v>
      </c>
    </row>
    <row r="6" spans="1:7" ht="12.7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</row>
    <row r="7" spans="1:7" ht="83.25" customHeight="1">
      <c r="A7" s="75" t="s">
        <v>75</v>
      </c>
      <c r="B7" s="76" t="s">
        <v>6</v>
      </c>
      <c r="C7" s="76" t="s">
        <v>8</v>
      </c>
      <c r="D7" s="76" t="s">
        <v>76</v>
      </c>
      <c r="E7" s="76" t="s">
        <v>77</v>
      </c>
      <c r="F7" s="77">
        <v>251</v>
      </c>
      <c r="G7" s="78">
        <f>G8+G19+G21</f>
        <v>6674900</v>
      </c>
    </row>
    <row r="8" spans="1:7" ht="73.5" customHeight="1">
      <c r="A8" s="36" t="s">
        <v>75</v>
      </c>
      <c r="B8" s="35" t="s">
        <v>6</v>
      </c>
      <c r="C8" s="35" t="s">
        <v>17</v>
      </c>
      <c r="D8" s="35" t="s">
        <v>76</v>
      </c>
      <c r="E8" s="35" t="s">
        <v>77</v>
      </c>
      <c r="F8" s="42">
        <v>251</v>
      </c>
      <c r="G8" s="43">
        <f>G9+G12</f>
        <v>4737900</v>
      </c>
    </row>
    <row r="9" spans="1:7" s="60" customFormat="1" ht="24.75" customHeight="1" outlineLevel="3">
      <c r="A9" s="79" t="s">
        <v>182</v>
      </c>
      <c r="B9" s="80" t="s">
        <v>6</v>
      </c>
      <c r="C9" s="80" t="s">
        <v>17</v>
      </c>
      <c r="D9" s="80" t="s">
        <v>102</v>
      </c>
      <c r="E9" s="80"/>
      <c r="F9" s="80"/>
      <c r="G9" s="49">
        <f>G10+G11</f>
        <v>3827900</v>
      </c>
    </row>
    <row r="10" spans="1:7" ht="21" customHeight="1" outlineLevel="5">
      <c r="A10" s="44" t="s">
        <v>103</v>
      </c>
      <c r="B10" s="45" t="s">
        <v>6</v>
      </c>
      <c r="C10" s="45" t="s">
        <v>17</v>
      </c>
      <c r="D10" s="45" t="s">
        <v>102</v>
      </c>
      <c r="E10" s="45" t="s">
        <v>58</v>
      </c>
      <c r="F10" s="45" t="s">
        <v>104</v>
      </c>
      <c r="G10" s="47">
        <f>2940000</f>
        <v>2940000</v>
      </c>
    </row>
    <row r="11" spans="1:7" ht="21.75" customHeight="1" outlineLevel="5">
      <c r="A11" s="44" t="s">
        <v>105</v>
      </c>
      <c r="B11" s="45" t="s">
        <v>6</v>
      </c>
      <c r="C11" s="45" t="s">
        <v>17</v>
      </c>
      <c r="D11" s="45" t="s">
        <v>102</v>
      </c>
      <c r="E11" s="45" t="s">
        <v>106</v>
      </c>
      <c r="F11" s="45" t="s">
        <v>107</v>
      </c>
      <c r="G11" s="47">
        <f>G10*0.302+20</f>
        <v>887900</v>
      </c>
    </row>
    <row r="12" spans="1:7" s="60" customFormat="1" ht="33" customHeight="1" outlineLevel="4">
      <c r="A12" s="79" t="s">
        <v>184</v>
      </c>
      <c r="B12" s="80" t="s">
        <v>6</v>
      </c>
      <c r="C12" s="80" t="s">
        <v>17</v>
      </c>
      <c r="D12" s="80" t="s">
        <v>108</v>
      </c>
      <c r="E12" s="80"/>
      <c r="F12" s="80"/>
      <c r="G12" s="49">
        <f>SUM(G13:G18)</f>
        <v>910000</v>
      </c>
    </row>
    <row r="13" spans="1:7" ht="15" customHeight="1" outlineLevel="5">
      <c r="A13" s="44" t="s">
        <v>110</v>
      </c>
      <c r="B13" s="45" t="s">
        <v>6</v>
      </c>
      <c r="C13" s="45" t="s">
        <v>17</v>
      </c>
      <c r="D13" s="45" t="s">
        <v>108</v>
      </c>
      <c r="E13" s="45" t="s">
        <v>70</v>
      </c>
      <c r="F13" s="45" t="s">
        <v>111</v>
      </c>
      <c r="G13" s="47">
        <v>200000</v>
      </c>
    </row>
    <row r="14" spans="1:7" ht="15" customHeight="1" outlineLevel="5">
      <c r="A14" s="44" t="s">
        <v>112</v>
      </c>
      <c r="B14" s="45" t="s">
        <v>6</v>
      </c>
      <c r="C14" s="45" t="s">
        <v>17</v>
      </c>
      <c r="D14" s="45" t="s">
        <v>108</v>
      </c>
      <c r="E14" s="45" t="s">
        <v>70</v>
      </c>
      <c r="F14" s="45" t="s">
        <v>113</v>
      </c>
      <c r="G14" s="47">
        <v>265000</v>
      </c>
    </row>
    <row r="15" spans="1:7" ht="15" customHeight="1" outlineLevel="5">
      <c r="A15" s="44" t="s">
        <v>114</v>
      </c>
      <c r="B15" s="45" t="s">
        <v>6</v>
      </c>
      <c r="C15" s="45" t="s">
        <v>17</v>
      </c>
      <c r="D15" s="45" t="s">
        <v>108</v>
      </c>
      <c r="E15" s="45" t="s">
        <v>70</v>
      </c>
      <c r="F15" s="45" t="s">
        <v>115</v>
      </c>
      <c r="G15" s="47">
        <v>290000</v>
      </c>
    </row>
    <row r="16" spans="1:7" ht="15" customHeight="1" outlineLevel="5">
      <c r="A16" s="44" t="s">
        <v>116</v>
      </c>
      <c r="B16" s="45" t="s">
        <v>6</v>
      </c>
      <c r="C16" s="45" t="s">
        <v>17</v>
      </c>
      <c r="D16" s="45" t="s">
        <v>108</v>
      </c>
      <c r="E16" s="45" t="s">
        <v>70</v>
      </c>
      <c r="F16" s="45" t="s">
        <v>117</v>
      </c>
      <c r="G16" s="47">
        <v>25000</v>
      </c>
    </row>
    <row r="17" spans="1:7" ht="15" customHeight="1" outlineLevel="5">
      <c r="A17" s="44" t="s">
        <v>118</v>
      </c>
      <c r="B17" s="45" t="s">
        <v>6</v>
      </c>
      <c r="C17" s="45" t="s">
        <v>17</v>
      </c>
      <c r="D17" s="45" t="s">
        <v>108</v>
      </c>
      <c r="E17" s="45" t="s">
        <v>70</v>
      </c>
      <c r="F17" s="45" t="s">
        <v>119</v>
      </c>
      <c r="G17" s="47">
        <v>50000</v>
      </c>
    </row>
    <row r="18" spans="1:7" ht="15" customHeight="1" outlineLevel="5">
      <c r="A18" s="44" t="s">
        <v>120</v>
      </c>
      <c r="B18" s="45" t="s">
        <v>6</v>
      </c>
      <c r="C18" s="45" t="s">
        <v>17</v>
      </c>
      <c r="D18" s="45" t="s">
        <v>108</v>
      </c>
      <c r="E18" s="45" t="s">
        <v>70</v>
      </c>
      <c r="F18" s="45" t="s">
        <v>121</v>
      </c>
      <c r="G18" s="47">
        <v>80000</v>
      </c>
    </row>
    <row r="19" spans="1:7" ht="75.75" customHeight="1" outlineLevel="5">
      <c r="A19" s="36" t="s">
        <v>75</v>
      </c>
      <c r="B19" s="35" t="s">
        <v>6</v>
      </c>
      <c r="C19" s="35" t="s">
        <v>24</v>
      </c>
      <c r="D19" s="35" t="s">
        <v>76</v>
      </c>
      <c r="E19" s="35" t="s">
        <v>77</v>
      </c>
      <c r="F19" s="42">
        <v>251</v>
      </c>
      <c r="G19" s="51">
        <f>G20</f>
        <v>1750000</v>
      </c>
    </row>
    <row r="20" spans="1:7" ht="24" customHeight="1" outlineLevel="5">
      <c r="A20" s="44" t="s">
        <v>116</v>
      </c>
      <c r="B20" s="45" t="s">
        <v>6</v>
      </c>
      <c r="C20" s="45" t="s">
        <v>24</v>
      </c>
      <c r="D20" s="45" t="s">
        <v>122</v>
      </c>
      <c r="E20" s="45" t="s">
        <v>123</v>
      </c>
      <c r="F20" s="45" t="s">
        <v>117</v>
      </c>
      <c r="G20" s="47">
        <v>1750000</v>
      </c>
    </row>
    <row r="21" spans="1:7" ht="63" customHeight="1" outlineLevel="5">
      <c r="A21" s="36" t="s">
        <v>75</v>
      </c>
      <c r="B21" s="35" t="s">
        <v>6</v>
      </c>
      <c r="C21" s="35" t="s">
        <v>38</v>
      </c>
      <c r="D21" s="35" t="s">
        <v>166</v>
      </c>
      <c r="E21" s="35" t="s">
        <v>77</v>
      </c>
      <c r="F21" s="37">
        <v>251</v>
      </c>
      <c r="G21" s="48">
        <f>G22+G23</f>
        <v>187000</v>
      </c>
    </row>
    <row r="22" spans="1:7" ht="21.75" customHeight="1" outlineLevel="5">
      <c r="A22" s="9" t="s">
        <v>39</v>
      </c>
      <c r="B22" s="8" t="s">
        <v>6</v>
      </c>
      <c r="C22" s="8" t="s">
        <v>38</v>
      </c>
      <c r="D22" s="8" t="s">
        <v>68</v>
      </c>
      <c r="E22" s="8" t="s">
        <v>40</v>
      </c>
      <c r="F22" s="13" t="str">
        <f>F23</f>
        <v>242</v>
      </c>
      <c r="G22" s="58">
        <v>147000</v>
      </c>
    </row>
    <row r="23" spans="1:7" ht="27.75" customHeight="1" outlineLevel="5">
      <c r="A23" s="56" t="s">
        <v>125</v>
      </c>
      <c r="B23" s="57" t="s">
        <v>6</v>
      </c>
      <c r="C23" s="57" t="s">
        <v>38</v>
      </c>
      <c r="D23" s="57" t="s">
        <v>167</v>
      </c>
      <c r="E23" s="57" t="s">
        <v>32</v>
      </c>
      <c r="F23" s="57" t="s">
        <v>127</v>
      </c>
      <c r="G23" s="47">
        <v>40000</v>
      </c>
    </row>
    <row r="24" spans="1:7" ht="84.75" customHeight="1" outlineLevel="5">
      <c r="A24" s="75" t="s">
        <v>79</v>
      </c>
      <c r="B24" s="76" t="s">
        <v>6</v>
      </c>
      <c r="C24" s="76" t="s">
        <v>17</v>
      </c>
      <c r="D24" s="76" t="s">
        <v>78</v>
      </c>
      <c r="E24" s="76" t="s">
        <v>77</v>
      </c>
      <c r="F24" s="76" t="s">
        <v>109</v>
      </c>
      <c r="G24" s="81">
        <f>G25+G28</f>
        <v>538300</v>
      </c>
    </row>
    <row r="25" spans="1:7" s="60" customFormat="1" ht="29.25" customHeight="1" outlineLevel="3">
      <c r="A25" s="79" t="s">
        <v>183</v>
      </c>
      <c r="B25" s="80" t="s">
        <v>6</v>
      </c>
      <c r="C25" s="80" t="s">
        <v>17</v>
      </c>
      <c r="D25" s="80" t="s">
        <v>108</v>
      </c>
      <c r="E25" s="80"/>
      <c r="F25" s="80"/>
      <c r="G25" s="49">
        <f>G26+G27</f>
        <v>268300</v>
      </c>
    </row>
    <row r="26" spans="1:7" ht="15" customHeight="1" outlineLevel="5">
      <c r="A26" s="44" t="s">
        <v>103</v>
      </c>
      <c r="B26" s="45" t="s">
        <v>6</v>
      </c>
      <c r="C26" s="45" t="s">
        <v>17</v>
      </c>
      <c r="D26" s="45" t="s">
        <v>108</v>
      </c>
      <c r="E26" s="45" t="s">
        <v>58</v>
      </c>
      <c r="F26" s="45" t="s">
        <v>104</v>
      </c>
      <c r="G26" s="47">
        <v>206000</v>
      </c>
    </row>
    <row r="27" spans="1:7" ht="15" customHeight="1" outlineLevel="5">
      <c r="A27" s="44" t="s">
        <v>105</v>
      </c>
      <c r="B27" s="45" t="s">
        <v>6</v>
      </c>
      <c r="C27" s="45" t="s">
        <v>17</v>
      </c>
      <c r="D27" s="45" t="s">
        <v>108</v>
      </c>
      <c r="E27" s="45" t="s">
        <v>106</v>
      </c>
      <c r="F27" s="45" t="s">
        <v>107</v>
      </c>
      <c r="G27" s="47">
        <f>G26*0.302+88</f>
        <v>62300</v>
      </c>
    </row>
    <row r="28" spans="1:7" s="60" customFormat="1" ht="48" customHeight="1" outlineLevel="5">
      <c r="A28" s="79" t="s">
        <v>185</v>
      </c>
      <c r="B28" s="80" t="s">
        <v>6</v>
      </c>
      <c r="C28" s="80" t="s">
        <v>17</v>
      </c>
      <c r="D28" s="80" t="s">
        <v>108</v>
      </c>
      <c r="E28" s="80" t="s">
        <v>70</v>
      </c>
      <c r="F28" s="80"/>
      <c r="G28" s="50">
        <f>SUM(G29:G30)</f>
        <v>270000</v>
      </c>
    </row>
    <row r="29" spans="1:7" ht="15" customHeight="1" outlineLevel="5">
      <c r="A29" s="44" t="s">
        <v>112</v>
      </c>
      <c r="B29" s="45" t="s">
        <v>6</v>
      </c>
      <c r="C29" s="45" t="s">
        <v>17</v>
      </c>
      <c r="D29" s="45" t="s">
        <v>108</v>
      </c>
      <c r="E29" s="45" t="s">
        <v>70</v>
      </c>
      <c r="F29" s="45" t="s">
        <v>113</v>
      </c>
      <c r="G29" s="47">
        <v>55000</v>
      </c>
    </row>
    <row r="30" spans="1:7" ht="16.5" customHeight="1" outlineLevel="5">
      <c r="A30" s="44" t="s">
        <v>120</v>
      </c>
      <c r="B30" s="45" t="s">
        <v>6</v>
      </c>
      <c r="C30" s="45" t="s">
        <v>17</v>
      </c>
      <c r="D30" s="45" t="s">
        <v>108</v>
      </c>
      <c r="E30" s="45" t="s">
        <v>70</v>
      </c>
      <c r="F30" s="45" t="s">
        <v>121</v>
      </c>
      <c r="G30" s="47">
        <v>215000</v>
      </c>
    </row>
    <row r="31" spans="1:7" ht="87" customHeight="1" outlineLevel="5">
      <c r="A31" s="75" t="s">
        <v>92</v>
      </c>
      <c r="B31" s="76" t="s">
        <v>6</v>
      </c>
      <c r="C31" s="76" t="s">
        <v>28</v>
      </c>
      <c r="D31" s="76" t="s">
        <v>91</v>
      </c>
      <c r="E31" s="76" t="s">
        <v>77</v>
      </c>
      <c r="F31" s="82">
        <v>251</v>
      </c>
      <c r="G31" s="81">
        <f>G33</f>
        <v>648000</v>
      </c>
    </row>
    <row r="32" spans="1:7" ht="15" customHeight="1" outlineLevel="2">
      <c r="A32" s="44" t="s">
        <v>124</v>
      </c>
      <c r="B32" s="45"/>
      <c r="C32" s="45"/>
      <c r="D32" s="45"/>
      <c r="E32" s="45"/>
      <c r="F32" s="45"/>
      <c r="G32" s="46"/>
    </row>
    <row r="33" spans="1:7" ht="30" customHeight="1" outlineLevel="5">
      <c r="A33" s="44" t="s">
        <v>125</v>
      </c>
      <c r="B33" s="45" t="s">
        <v>6</v>
      </c>
      <c r="C33" s="45" t="s">
        <v>28</v>
      </c>
      <c r="D33" s="45" t="s">
        <v>126</v>
      </c>
      <c r="E33" s="45" t="s">
        <v>32</v>
      </c>
      <c r="F33" s="45" t="s">
        <v>127</v>
      </c>
      <c r="G33" s="47">
        <v>648000</v>
      </c>
    </row>
    <row r="34" spans="1:7" ht="179.25" customHeight="1" outlineLevel="5">
      <c r="A34" s="75" t="s">
        <v>80</v>
      </c>
      <c r="B34" s="76" t="s">
        <v>6</v>
      </c>
      <c r="C34" s="76" t="s">
        <v>33</v>
      </c>
      <c r="D34" s="76" t="s">
        <v>81</v>
      </c>
      <c r="E34" s="76" t="s">
        <v>77</v>
      </c>
      <c r="F34" s="82">
        <v>251</v>
      </c>
      <c r="G34" s="83">
        <f>G36+G37+G38</f>
        <v>16800000</v>
      </c>
    </row>
    <row r="35" spans="1:7" ht="15" customHeight="1" outlineLevel="2">
      <c r="A35" s="44" t="s">
        <v>128</v>
      </c>
      <c r="B35" s="45" t="s">
        <v>6</v>
      </c>
      <c r="C35" s="45" t="s">
        <v>33</v>
      </c>
      <c r="D35" s="45"/>
      <c r="E35" s="45"/>
      <c r="F35" s="45"/>
      <c r="G35" s="46"/>
    </row>
    <row r="36" spans="1:7" ht="15" customHeight="1" outlineLevel="5">
      <c r="A36" s="44" t="s">
        <v>112</v>
      </c>
      <c r="B36" s="45" t="s">
        <v>6</v>
      </c>
      <c r="C36" s="45" t="s">
        <v>33</v>
      </c>
      <c r="D36" s="45" t="s">
        <v>129</v>
      </c>
      <c r="E36" s="45" t="s">
        <v>70</v>
      </c>
      <c r="F36" s="45" t="s">
        <v>113</v>
      </c>
      <c r="G36" s="52">
        <v>12000000</v>
      </c>
    </row>
    <row r="37" spans="1:7" ht="28.5" customHeight="1" outlineLevel="5">
      <c r="A37" s="44" t="s">
        <v>151</v>
      </c>
      <c r="B37" s="45" t="s">
        <v>6</v>
      </c>
      <c r="C37" s="45" t="s">
        <v>33</v>
      </c>
      <c r="D37" s="45" t="s">
        <v>129</v>
      </c>
      <c r="E37" s="45" t="s">
        <v>70</v>
      </c>
      <c r="F37" s="45" t="s">
        <v>113</v>
      </c>
      <c r="G37" s="52">
        <v>4700000</v>
      </c>
    </row>
    <row r="38" spans="1:7" ht="15.75" customHeight="1" outlineLevel="5">
      <c r="A38" s="53" t="s">
        <v>112</v>
      </c>
      <c r="B38" s="54" t="s">
        <v>6</v>
      </c>
      <c r="C38" s="54" t="s">
        <v>33</v>
      </c>
      <c r="D38" s="54" t="s">
        <v>152</v>
      </c>
      <c r="E38" s="54" t="s">
        <v>70</v>
      </c>
      <c r="F38" s="54" t="s">
        <v>113</v>
      </c>
      <c r="G38" s="52">
        <v>100000</v>
      </c>
    </row>
    <row r="39" spans="1:7" ht="138.75" customHeight="1" outlineLevel="5">
      <c r="A39" s="75" t="s">
        <v>93</v>
      </c>
      <c r="B39" s="76" t="s">
        <v>6</v>
      </c>
      <c r="C39" s="76" t="s">
        <v>34</v>
      </c>
      <c r="D39" s="76" t="s">
        <v>82</v>
      </c>
      <c r="E39" s="76" t="s">
        <v>77</v>
      </c>
      <c r="F39" s="82">
        <v>251</v>
      </c>
      <c r="G39" s="83">
        <f>G43+G44+G45+G49</f>
        <v>1500000</v>
      </c>
    </row>
    <row r="40" spans="1:7" ht="134.25" customHeight="1" outlineLevel="5">
      <c r="A40" s="75" t="s">
        <v>93</v>
      </c>
      <c r="B40" s="76" t="s">
        <v>6</v>
      </c>
      <c r="C40" s="76" t="s">
        <v>34</v>
      </c>
      <c r="D40" s="76" t="s">
        <v>178</v>
      </c>
      <c r="E40" s="76" t="s">
        <v>77</v>
      </c>
      <c r="F40" s="82">
        <v>251</v>
      </c>
      <c r="G40" s="83">
        <f>G47</f>
        <v>44918583.29</v>
      </c>
    </row>
    <row r="41" spans="1:7" ht="140.25" customHeight="1" outlineLevel="5">
      <c r="A41" s="75" t="s">
        <v>93</v>
      </c>
      <c r="B41" s="76" t="s">
        <v>6</v>
      </c>
      <c r="C41" s="76" t="s">
        <v>34</v>
      </c>
      <c r="D41" s="76" t="s">
        <v>179</v>
      </c>
      <c r="E41" s="76" t="s">
        <v>77</v>
      </c>
      <c r="F41" s="82">
        <v>251</v>
      </c>
      <c r="G41" s="83">
        <f>G48</f>
        <v>66081932.73</v>
      </c>
    </row>
    <row r="42" spans="1:7" ht="25.5" customHeight="1" outlineLevel="2">
      <c r="A42" s="44" t="s">
        <v>130</v>
      </c>
      <c r="B42" s="45" t="s">
        <v>6</v>
      </c>
      <c r="C42" s="45" t="s">
        <v>34</v>
      </c>
      <c r="D42" s="45"/>
      <c r="E42" s="45"/>
      <c r="F42" s="45"/>
      <c r="G42" s="46"/>
    </row>
    <row r="43" spans="1:7" ht="15" customHeight="1" outlineLevel="5">
      <c r="A43" s="44" t="s">
        <v>112</v>
      </c>
      <c r="B43" s="45" t="s">
        <v>6</v>
      </c>
      <c r="C43" s="45" t="s">
        <v>34</v>
      </c>
      <c r="D43" s="45" t="s">
        <v>153</v>
      </c>
      <c r="E43" s="45" t="s">
        <v>70</v>
      </c>
      <c r="F43" s="45" t="s">
        <v>113</v>
      </c>
      <c r="G43" s="52">
        <v>650000</v>
      </c>
    </row>
    <row r="44" spans="1:7" ht="15" customHeight="1" outlineLevel="5">
      <c r="A44" s="44" t="s">
        <v>112</v>
      </c>
      <c r="B44" s="45" t="s">
        <v>6</v>
      </c>
      <c r="C44" s="45" t="s">
        <v>34</v>
      </c>
      <c r="D44" s="45" t="s">
        <v>153</v>
      </c>
      <c r="E44" s="45" t="s">
        <v>70</v>
      </c>
      <c r="F44" s="45" t="s">
        <v>115</v>
      </c>
      <c r="G44" s="52">
        <v>100000</v>
      </c>
    </row>
    <row r="45" spans="1:7" ht="15" customHeight="1" outlineLevel="5">
      <c r="A45" s="44" t="s">
        <v>112</v>
      </c>
      <c r="B45" s="45" t="s">
        <v>6</v>
      </c>
      <c r="C45" s="45" t="s">
        <v>34</v>
      </c>
      <c r="D45" s="45" t="s">
        <v>154</v>
      </c>
      <c r="E45" s="45" t="s">
        <v>70</v>
      </c>
      <c r="F45" s="45" t="s">
        <v>115</v>
      </c>
      <c r="G45" s="52">
        <v>250000</v>
      </c>
    </row>
    <row r="46" spans="1:7" ht="15" customHeight="1" outlineLevel="5">
      <c r="A46" s="44" t="s">
        <v>160</v>
      </c>
      <c r="B46" s="45"/>
      <c r="C46" s="45"/>
      <c r="D46" s="45"/>
      <c r="E46" s="45"/>
      <c r="F46" s="45"/>
      <c r="G46" s="52">
        <f>G47+G48+G49</f>
        <v>111500516.02</v>
      </c>
    </row>
    <row r="47" spans="1:7" ht="15" customHeight="1" outlineLevel="5">
      <c r="A47" s="55" t="s">
        <v>157</v>
      </c>
      <c r="B47" s="54" t="s">
        <v>6</v>
      </c>
      <c r="C47" s="54" t="s">
        <v>34</v>
      </c>
      <c r="D47" s="54" t="s">
        <v>155</v>
      </c>
      <c r="E47" s="54" t="s">
        <v>71</v>
      </c>
      <c r="F47" s="54" t="s">
        <v>119</v>
      </c>
      <c r="G47" s="52">
        <v>44918583.29</v>
      </c>
    </row>
    <row r="48" spans="1:7" ht="15" customHeight="1" outlineLevel="5">
      <c r="A48" s="55" t="s">
        <v>158</v>
      </c>
      <c r="B48" s="54" t="s">
        <v>6</v>
      </c>
      <c r="C48" s="54" t="s">
        <v>34</v>
      </c>
      <c r="D48" s="54" t="s">
        <v>155</v>
      </c>
      <c r="E48" s="54" t="s">
        <v>71</v>
      </c>
      <c r="F48" s="54" t="s">
        <v>119</v>
      </c>
      <c r="G48" s="52">
        <v>66081932.73</v>
      </c>
    </row>
    <row r="49" spans="1:7" ht="15" customHeight="1" outlineLevel="5">
      <c r="A49" s="55" t="s">
        <v>159</v>
      </c>
      <c r="B49" s="54" t="s">
        <v>6</v>
      </c>
      <c r="C49" s="54" t="s">
        <v>34</v>
      </c>
      <c r="D49" s="54" t="s">
        <v>156</v>
      </c>
      <c r="E49" s="54" t="s">
        <v>71</v>
      </c>
      <c r="F49" s="54" t="s">
        <v>119</v>
      </c>
      <c r="G49" s="52">
        <v>500000</v>
      </c>
    </row>
    <row r="50" spans="1:7" ht="15" customHeight="1" outlineLevel="5">
      <c r="A50" s="44"/>
      <c r="B50" s="45"/>
      <c r="C50" s="45"/>
      <c r="D50" s="45"/>
      <c r="E50" s="45"/>
      <c r="F50" s="45"/>
      <c r="G50" s="52"/>
    </row>
    <row r="51" spans="1:7" ht="112.5" customHeight="1" outlineLevel="5">
      <c r="A51" s="75" t="s">
        <v>84</v>
      </c>
      <c r="B51" s="76" t="s">
        <v>6</v>
      </c>
      <c r="C51" s="76" t="s">
        <v>35</v>
      </c>
      <c r="D51" s="76" t="s">
        <v>83</v>
      </c>
      <c r="E51" s="76" t="s">
        <v>77</v>
      </c>
      <c r="F51" s="84"/>
      <c r="G51" s="81">
        <f>G53+G54+G55+G56</f>
        <v>10410000</v>
      </c>
    </row>
    <row r="52" spans="1:7" ht="15" customHeight="1" outlineLevel="2">
      <c r="A52" s="44" t="s">
        <v>132</v>
      </c>
      <c r="B52" s="45" t="s">
        <v>6</v>
      </c>
      <c r="C52" s="45" t="s">
        <v>35</v>
      </c>
      <c r="D52" s="45"/>
      <c r="E52" s="45"/>
      <c r="F52" s="45"/>
      <c r="G52" s="46"/>
    </row>
    <row r="53" spans="1:7" ht="15" customHeight="1" outlineLevel="5">
      <c r="A53" s="44" t="s">
        <v>133</v>
      </c>
      <c r="B53" s="45" t="s">
        <v>6</v>
      </c>
      <c r="C53" s="45" t="s">
        <v>35</v>
      </c>
      <c r="D53" s="45" t="s">
        <v>134</v>
      </c>
      <c r="E53" s="45" t="s">
        <v>70</v>
      </c>
      <c r="F53" s="45" t="s">
        <v>135</v>
      </c>
      <c r="G53" s="52">
        <v>150000</v>
      </c>
    </row>
    <row r="54" spans="1:7" ht="15" customHeight="1" outlineLevel="5">
      <c r="A54" s="44" t="s">
        <v>112</v>
      </c>
      <c r="B54" s="45" t="s">
        <v>6</v>
      </c>
      <c r="C54" s="45" t="s">
        <v>35</v>
      </c>
      <c r="D54" s="45" t="s">
        <v>131</v>
      </c>
      <c r="E54" s="45" t="s">
        <v>70</v>
      </c>
      <c r="F54" s="45" t="s">
        <v>113</v>
      </c>
      <c r="G54" s="52">
        <f>1800000+1360000+150000+1000000</f>
        <v>4310000</v>
      </c>
    </row>
    <row r="55" spans="1:7" ht="15" customHeight="1" outlineLevel="5">
      <c r="A55" s="44" t="s">
        <v>112</v>
      </c>
      <c r="B55" s="45" t="s">
        <v>6</v>
      </c>
      <c r="C55" s="45" t="s">
        <v>35</v>
      </c>
      <c r="D55" s="45" t="s">
        <v>134</v>
      </c>
      <c r="E55" s="45" t="s">
        <v>70</v>
      </c>
      <c r="F55" s="45" t="s">
        <v>113</v>
      </c>
      <c r="G55" s="52">
        <f>600000+1000000+500000+1000000-150000</f>
        <v>2950000</v>
      </c>
    </row>
    <row r="56" spans="1:7" ht="30" customHeight="1" outlineLevel="5">
      <c r="A56" s="44" t="s">
        <v>136</v>
      </c>
      <c r="B56" s="45" t="s">
        <v>6</v>
      </c>
      <c r="C56" s="45" t="s">
        <v>35</v>
      </c>
      <c r="D56" s="45" t="s">
        <v>134</v>
      </c>
      <c r="E56" s="45" t="s">
        <v>32</v>
      </c>
      <c r="F56" s="45" t="s">
        <v>137</v>
      </c>
      <c r="G56" s="52">
        <v>3000000</v>
      </c>
    </row>
    <row r="57" spans="1:7" ht="100.5" customHeight="1" outlineLevel="5">
      <c r="A57" s="75" t="s">
        <v>86</v>
      </c>
      <c r="B57" s="76" t="s">
        <v>6</v>
      </c>
      <c r="C57" s="76" t="s">
        <v>36</v>
      </c>
      <c r="D57" s="76" t="s">
        <v>85</v>
      </c>
      <c r="E57" s="76" t="s">
        <v>77</v>
      </c>
      <c r="F57" s="82">
        <v>251</v>
      </c>
      <c r="G57" s="81">
        <f>G60+G61+G62+G63+G64</f>
        <v>20090000</v>
      </c>
    </row>
    <row r="58" spans="1:7" ht="15" customHeight="1" outlineLevel="2">
      <c r="A58" s="44" t="s">
        <v>138</v>
      </c>
      <c r="B58" s="45" t="s">
        <v>6</v>
      </c>
      <c r="C58" s="45" t="s">
        <v>36</v>
      </c>
      <c r="D58" s="45"/>
      <c r="E58" s="45"/>
      <c r="F58" s="45"/>
      <c r="G58" s="46"/>
    </row>
    <row r="59" spans="1:7" ht="15" customHeight="1" outlineLevel="3">
      <c r="A59" s="44" t="s">
        <v>139</v>
      </c>
      <c r="B59" s="45" t="s">
        <v>6</v>
      </c>
      <c r="C59" s="45" t="s">
        <v>36</v>
      </c>
      <c r="D59" s="45" t="s">
        <v>140</v>
      </c>
      <c r="E59" s="45"/>
      <c r="F59" s="45"/>
      <c r="G59" s="46"/>
    </row>
    <row r="60" spans="1:7" ht="15" customHeight="1" outlineLevel="5">
      <c r="A60" s="44" t="s">
        <v>133</v>
      </c>
      <c r="B60" s="45" t="s">
        <v>6</v>
      </c>
      <c r="C60" s="45" t="s">
        <v>36</v>
      </c>
      <c r="D60" s="45" t="s">
        <v>140</v>
      </c>
      <c r="E60" s="45" t="s">
        <v>70</v>
      </c>
      <c r="F60" s="45" t="s">
        <v>135</v>
      </c>
      <c r="G60" s="52">
        <f>3000000+5300000+1500000-250000</f>
        <v>9550000</v>
      </c>
    </row>
    <row r="61" spans="1:7" ht="15" customHeight="1" outlineLevel="5">
      <c r="A61" s="56" t="s">
        <v>112</v>
      </c>
      <c r="B61" s="57" t="s">
        <v>6</v>
      </c>
      <c r="C61" s="57" t="s">
        <v>36</v>
      </c>
      <c r="D61" s="57" t="s">
        <v>162</v>
      </c>
      <c r="E61" s="57" t="s">
        <v>70</v>
      </c>
      <c r="F61" s="57" t="s">
        <v>113</v>
      </c>
      <c r="G61" s="52">
        <v>600000</v>
      </c>
    </row>
    <row r="62" spans="1:7" ht="15" customHeight="1" outlineLevel="5">
      <c r="A62" s="56" t="s">
        <v>114</v>
      </c>
      <c r="B62" s="57" t="s">
        <v>6</v>
      </c>
      <c r="C62" s="57" t="s">
        <v>36</v>
      </c>
      <c r="D62" s="57" t="s">
        <v>163</v>
      </c>
      <c r="E62" s="57" t="s">
        <v>70</v>
      </c>
      <c r="F62" s="57" t="s">
        <v>115</v>
      </c>
      <c r="G62" s="52">
        <v>1700000</v>
      </c>
    </row>
    <row r="63" spans="1:7" ht="15" customHeight="1" outlineLevel="5">
      <c r="A63" s="44" t="s">
        <v>112</v>
      </c>
      <c r="B63" s="45" t="s">
        <v>6</v>
      </c>
      <c r="C63" s="45" t="s">
        <v>36</v>
      </c>
      <c r="D63" s="45" t="s">
        <v>141</v>
      </c>
      <c r="E63" s="45" t="s">
        <v>70</v>
      </c>
      <c r="F63" s="45" t="s">
        <v>113</v>
      </c>
      <c r="G63" s="52">
        <f>4300000+1540000-250000</f>
        <v>5590000</v>
      </c>
    </row>
    <row r="64" spans="1:7" ht="15" customHeight="1" outlineLevel="5">
      <c r="A64" s="44" t="s">
        <v>114</v>
      </c>
      <c r="B64" s="45" t="s">
        <v>6</v>
      </c>
      <c r="C64" s="45" t="s">
        <v>36</v>
      </c>
      <c r="D64" s="45" t="s">
        <v>141</v>
      </c>
      <c r="E64" s="45" t="s">
        <v>70</v>
      </c>
      <c r="F64" s="45" t="s">
        <v>115</v>
      </c>
      <c r="G64" s="52">
        <f>1350000+1300000</f>
        <v>2650000</v>
      </c>
    </row>
    <row r="65" spans="1:7" ht="97.5" customHeight="1" outlineLevel="5">
      <c r="A65" s="75" t="s">
        <v>88</v>
      </c>
      <c r="B65" s="76" t="s">
        <v>6</v>
      </c>
      <c r="C65" s="76" t="s">
        <v>37</v>
      </c>
      <c r="D65" s="76" t="s">
        <v>87</v>
      </c>
      <c r="E65" s="76" t="s">
        <v>77</v>
      </c>
      <c r="F65" s="82">
        <v>251</v>
      </c>
      <c r="G65" s="82">
        <f>G66+G67</f>
        <v>14060000</v>
      </c>
    </row>
    <row r="66" spans="1:7" ht="30" customHeight="1" outlineLevel="5">
      <c r="A66" s="44" t="s">
        <v>142</v>
      </c>
      <c r="B66" s="45" t="s">
        <v>6</v>
      </c>
      <c r="C66" s="45" t="s">
        <v>37</v>
      </c>
      <c r="D66" s="45" t="s">
        <v>72</v>
      </c>
      <c r="E66" s="45" t="s">
        <v>143</v>
      </c>
      <c r="F66" s="45" t="s">
        <v>137</v>
      </c>
      <c r="G66" s="52">
        <f>11390684</f>
        <v>11390684</v>
      </c>
    </row>
    <row r="67" spans="1:7" ht="30" customHeight="1" outlineLevel="1">
      <c r="A67" s="44" t="s">
        <v>144</v>
      </c>
      <c r="B67" s="45" t="s">
        <v>6</v>
      </c>
      <c r="C67" s="45"/>
      <c r="D67" s="45"/>
      <c r="E67" s="45"/>
      <c r="F67" s="45"/>
      <c r="G67" s="49">
        <f>G68+G70+G71+G72+G73+G74+G75+G76</f>
        <v>2669316</v>
      </c>
    </row>
    <row r="68" spans="1:7" ht="15" customHeight="1" outlineLevel="5">
      <c r="A68" s="44" t="s">
        <v>103</v>
      </c>
      <c r="B68" s="45" t="s">
        <v>6</v>
      </c>
      <c r="C68" s="45" t="s">
        <v>37</v>
      </c>
      <c r="D68" s="45" t="s">
        <v>72</v>
      </c>
      <c r="E68" s="45" t="s">
        <v>145</v>
      </c>
      <c r="F68" s="45" t="s">
        <v>104</v>
      </c>
      <c r="G68" s="52">
        <f>1720863+264</f>
        <v>1721127</v>
      </c>
    </row>
    <row r="69" spans="1:7" ht="15" customHeight="1" outlineLevel="5">
      <c r="A69" s="44" t="s">
        <v>165</v>
      </c>
      <c r="B69" s="45" t="s">
        <v>6</v>
      </c>
      <c r="C69" s="45" t="s">
        <v>37</v>
      </c>
      <c r="D69" s="45" t="s">
        <v>72</v>
      </c>
      <c r="E69" s="45" t="s">
        <v>145</v>
      </c>
      <c r="F69" s="45" t="s">
        <v>164</v>
      </c>
      <c r="G69" s="52"/>
    </row>
    <row r="70" spans="1:7" ht="15" customHeight="1" outlineLevel="5">
      <c r="A70" s="44" t="s">
        <v>105</v>
      </c>
      <c r="B70" s="45" t="s">
        <v>6</v>
      </c>
      <c r="C70" s="45" t="s">
        <v>37</v>
      </c>
      <c r="D70" s="45" t="s">
        <v>72</v>
      </c>
      <c r="E70" s="45" t="s">
        <v>146</v>
      </c>
      <c r="F70" s="45" t="s">
        <v>107</v>
      </c>
      <c r="G70" s="52">
        <v>520189</v>
      </c>
    </row>
    <row r="71" spans="1:7" ht="15" customHeight="1" outlineLevel="5">
      <c r="A71" s="44" t="s">
        <v>110</v>
      </c>
      <c r="B71" s="45" t="s">
        <v>6</v>
      </c>
      <c r="C71" s="45" t="s">
        <v>37</v>
      </c>
      <c r="D71" s="45" t="s">
        <v>72</v>
      </c>
      <c r="E71" s="45" t="s">
        <v>70</v>
      </c>
      <c r="F71" s="45" t="s">
        <v>111</v>
      </c>
      <c r="G71" s="52">
        <v>4000</v>
      </c>
    </row>
    <row r="72" spans="1:7" ht="15" customHeight="1" outlineLevel="5">
      <c r="A72" s="44" t="s">
        <v>133</v>
      </c>
      <c r="B72" s="45" t="s">
        <v>6</v>
      </c>
      <c r="C72" s="45" t="s">
        <v>37</v>
      </c>
      <c r="D72" s="45" t="s">
        <v>72</v>
      </c>
      <c r="E72" s="45" t="s">
        <v>70</v>
      </c>
      <c r="F72" s="45" t="s">
        <v>135</v>
      </c>
      <c r="G72" s="52">
        <v>34000</v>
      </c>
    </row>
    <row r="73" spans="1:7" ht="15" customHeight="1" outlineLevel="5">
      <c r="A73" s="44" t="s">
        <v>114</v>
      </c>
      <c r="B73" s="45" t="s">
        <v>6</v>
      </c>
      <c r="C73" s="45" t="s">
        <v>37</v>
      </c>
      <c r="D73" s="45" t="s">
        <v>72</v>
      </c>
      <c r="E73" s="45" t="s">
        <v>70</v>
      </c>
      <c r="F73" s="45" t="s">
        <v>115</v>
      </c>
      <c r="G73" s="52">
        <v>20000</v>
      </c>
    </row>
    <row r="74" spans="1:7" ht="15" customHeight="1" outlineLevel="5">
      <c r="A74" s="44" t="s">
        <v>118</v>
      </c>
      <c r="B74" s="45" t="s">
        <v>6</v>
      </c>
      <c r="C74" s="45" t="s">
        <v>37</v>
      </c>
      <c r="D74" s="45" t="s">
        <v>72</v>
      </c>
      <c r="E74" s="45" t="s">
        <v>70</v>
      </c>
      <c r="F74" s="45" t="s">
        <v>119</v>
      </c>
      <c r="G74" s="52">
        <v>60000</v>
      </c>
    </row>
    <row r="75" spans="1:7" ht="15" customHeight="1" outlineLevel="5">
      <c r="A75" s="44" t="s">
        <v>120</v>
      </c>
      <c r="B75" s="45" t="s">
        <v>6</v>
      </c>
      <c r="C75" s="45" t="s">
        <v>37</v>
      </c>
      <c r="D75" s="45" t="s">
        <v>72</v>
      </c>
      <c r="E75" s="45" t="s">
        <v>70</v>
      </c>
      <c r="F75" s="45" t="s">
        <v>121</v>
      </c>
      <c r="G75" s="52">
        <v>10000</v>
      </c>
    </row>
    <row r="76" spans="1:7" ht="15" customHeight="1" outlineLevel="5">
      <c r="A76" s="67" t="s">
        <v>118</v>
      </c>
      <c r="B76" s="66" t="s">
        <v>6</v>
      </c>
      <c r="C76" s="66" t="s">
        <v>37</v>
      </c>
      <c r="D76" s="66" t="s">
        <v>72</v>
      </c>
      <c r="E76" s="66" t="s">
        <v>71</v>
      </c>
      <c r="F76" s="66" t="s">
        <v>119</v>
      </c>
      <c r="G76" s="52">
        <v>300000</v>
      </c>
    </row>
    <row r="77" spans="1:7" ht="109.5" customHeight="1" outlineLevel="5">
      <c r="A77" s="75" t="s">
        <v>90</v>
      </c>
      <c r="B77" s="76" t="s">
        <v>6</v>
      </c>
      <c r="C77" s="76" t="s">
        <v>41</v>
      </c>
      <c r="D77" s="76" t="s">
        <v>89</v>
      </c>
      <c r="E77" s="76" t="s">
        <v>77</v>
      </c>
      <c r="F77" s="82">
        <v>251</v>
      </c>
      <c r="G77" s="83">
        <f>SUM(G79:G87)</f>
        <v>6895000</v>
      </c>
    </row>
    <row r="78" spans="1:7" ht="30" customHeight="1" outlineLevel="1">
      <c r="A78" s="44" t="s">
        <v>147</v>
      </c>
      <c r="B78" s="45" t="s">
        <v>6</v>
      </c>
      <c r="C78" s="45"/>
      <c r="D78" s="45"/>
      <c r="E78" s="45"/>
      <c r="F78" s="45"/>
      <c r="G78" s="46"/>
    </row>
    <row r="79" spans="1:7" ht="15" customHeight="1" outlineLevel="5">
      <c r="A79" s="44" t="s">
        <v>103</v>
      </c>
      <c r="B79" s="45" t="s">
        <v>6</v>
      </c>
      <c r="C79" s="45" t="s">
        <v>41</v>
      </c>
      <c r="D79" s="45" t="s">
        <v>148</v>
      </c>
      <c r="E79" s="45" t="s">
        <v>145</v>
      </c>
      <c r="F79" s="45" t="s">
        <v>104</v>
      </c>
      <c r="G79" s="52">
        <f>3938000+540</f>
        <v>3938540</v>
      </c>
    </row>
    <row r="80" spans="1:7" ht="15" customHeight="1" outlineLevel="5">
      <c r="A80" s="44" t="s">
        <v>105</v>
      </c>
      <c r="B80" s="45" t="s">
        <v>6</v>
      </c>
      <c r="C80" s="45" t="s">
        <v>41</v>
      </c>
      <c r="D80" s="45" t="s">
        <v>148</v>
      </c>
      <c r="E80" s="45" t="s">
        <v>146</v>
      </c>
      <c r="F80" s="45" t="s">
        <v>107</v>
      </c>
      <c r="G80" s="52">
        <v>1200000</v>
      </c>
    </row>
    <row r="81" spans="1:7" ht="15" customHeight="1" outlineLevel="5">
      <c r="A81" s="44" t="s">
        <v>110</v>
      </c>
      <c r="B81" s="45" t="s">
        <v>6</v>
      </c>
      <c r="C81" s="45" t="s">
        <v>41</v>
      </c>
      <c r="D81" s="45" t="s">
        <v>148</v>
      </c>
      <c r="E81" s="45" t="s">
        <v>70</v>
      </c>
      <c r="F81" s="45" t="s">
        <v>111</v>
      </c>
      <c r="G81" s="52">
        <v>23000</v>
      </c>
    </row>
    <row r="82" spans="1:7" ht="15" customHeight="1" outlineLevel="5">
      <c r="A82" s="44" t="s">
        <v>149</v>
      </c>
      <c r="B82" s="45" t="s">
        <v>6</v>
      </c>
      <c r="C82" s="45" t="s">
        <v>41</v>
      </c>
      <c r="D82" s="45" t="s">
        <v>148</v>
      </c>
      <c r="E82" s="45" t="s">
        <v>70</v>
      </c>
      <c r="F82" s="45" t="s">
        <v>150</v>
      </c>
      <c r="G82" s="52">
        <v>200000</v>
      </c>
    </row>
    <row r="83" spans="1:7" ht="15" customHeight="1" outlineLevel="5">
      <c r="A83" s="44" t="s">
        <v>133</v>
      </c>
      <c r="B83" s="45" t="s">
        <v>6</v>
      </c>
      <c r="C83" s="45" t="s">
        <v>41</v>
      </c>
      <c r="D83" s="45" t="s">
        <v>148</v>
      </c>
      <c r="E83" s="45" t="s">
        <v>70</v>
      </c>
      <c r="F83" s="45" t="s">
        <v>135</v>
      </c>
      <c r="G83" s="52">
        <v>722460</v>
      </c>
    </row>
    <row r="84" spans="1:7" ht="15" customHeight="1" outlineLevel="5">
      <c r="A84" s="44" t="s">
        <v>112</v>
      </c>
      <c r="B84" s="45" t="s">
        <v>6</v>
      </c>
      <c r="C84" s="45" t="s">
        <v>41</v>
      </c>
      <c r="D84" s="45" t="s">
        <v>148</v>
      </c>
      <c r="E84" s="45" t="s">
        <v>70</v>
      </c>
      <c r="F84" s="45" t="s">
        <v>113</v>
      </c>
      <c r="G84" s="52">
        <v>112000</v>
      </c>
    </row>
    <row r="85" spans="1:7" ht="15" customHeight="1" outlineLevel="5">
      <c r="A85" s="44" t="s">
        <v>114</v>
      </c>
      <c r="B85" s="45" t="s">
        <v>6</v>
      </c>
      <c r="C85" s="45" t="s">
        <v>41</v>
      </c>
      <c r="D85" s="45" t="s">
        <v>148</v>
      </c>
      <c r="E85" s="45" t="s">
        <v>70</v>
      </c>
      <c r="F85" s="45" t="s">
        <v>115</v>
      </c>
      <c r="G85" s="52">
        <v>414000</v>
      </c>
    </row>
    <row r="86" spans="1:7" ht="15" customHeight="1" outlineLevel="5">
      <c r="A86" s="44" t="s">
        <v>116</v>
      </c>
      <c r="B86" s="45" t="s">
        <v>6</v>
      </c>
      <c r="C86" s="45" t="s">
        <v>41</v>
      </c>
      <c r="D86" s="45" t="s">
        <v>148</v>
      </c>
      <c r="E86" s="45" t="s">
        <v>70</v>
      </c>
      <c r="F86" s="45" t="s">
        <v>117</v>
      </c>
      <c r="G86" s="52">
        <v>180000</v>
      </c>
    </row>
    <row r="87" spans="1:7" ht="15" customHeight="1" outlineLevel="5">
      <c r="A87" s="44" t="s">
        <v>120</v>
      </c>
      <c r="B87" s="45" t="s">
        <v>6</v>
      </c>
      <c r="C87" s="45" t="s">
        <v>41</v>
      </c>
      <c r="D87" s="45" t="s">
        <v>148</v>
      </c>
      <c r="E87" s="45" t="s">
        <v>70</v>
      </c>
      <c r="F87" s="45" t="s">
        <v>121</v>
      </c>
      <c r="G87" s="52">
        <v>105000</v>
      </c>
    </row>
    <row r="88" spans="1:7" ht="103.5" customHeight="1" outlineLevel="5">
      <c r="A88" s="85" t="s">
        <v>177</v>
      </c>
      <c r="B88" s="86" t="s">
        <v>6</v>
      </c>
      <c r="C88" s="86" t="s">
        <v>25</v>
      </c>
      <c r="D88" s="86" t="s">
        <v>168</v>
      </c>
      <c r="E88" s="86" t="s">
        <v>77</v>
      </c>
      <c r="F88" s="84"/>
      <c r="G88" s="81">
        <f>G89</f>
        <v>10000</v>
      </c>
    </row>
    <row r="89" spans="1:7" ht="30" customHeight="1" outlineLevel="5">
      <c r="A89" s="9" t="s">
        <v>20</v>
      </c>
      <c r="B89" s="8" t="s">
        <v>6</v>
      </c>
      <c r="C89" s="8" t="s">
        <v>25</v>
      </c>
      <c r="D89" s="8" t="s">
        <v>64</v>
      </c>
      <c r="E89" s="8" t="s">
        <v>21</v>
      </c>
      <c r="F89" s="45"/>
      <c r="G89" s="58">
        <v>10000</v>
      </c>
    </row>
    <row r="90" spans="1:7" ht="87" customHeight="1" outlineLevel="5">
      <c r="A90" s="85" t="s">
        <v>171</v>
      </c>
      <c r="B90" s="86" t="s">
        <v>6</v>
      </c>
      <c r="C90" s="86" t="s">
        <v>25</v>
      </c>
      <c r="D90" s="86" t="s">
        <v>169</v>
      </c>
      <c r="E90" s="86" t="s">
        <v>77</v>
      </c>
      <c r="F90" s="84"/>
      <c r="G90" s="81">
        <f>G91</f>
        <v>40000</v>
      </c>
    </row>
    <row r="91" spans="1:7" ht="24.75" customHeight="1" outlineLevel="5">
      <c r="A91" s="9" t="s">
        <v>20</v>
      </c>
      <c r="B91" s="8" t="s">
        <v>6</v>
      </c>
      <c r="C91" s="8" t="s">
        <v>25</v>
      </c>
      <c r="D91" s="8" t="s">
        <v>65</v>
      </c>
      <c r="E91" s="8" t="s">
        <v>21</v>
      </c>
      <c r="F91" s="45"/>
      <c r="G91" s="58">
        <v>40000</v>
      </c>
    </row>
    <row r="92" spans="1:7" ht="81" customHeight="1" outlineLevel="5">
      <c r="A92" s="85" t="s">
        <v>172</v>
      </c>
      <c r="B92" s="86" t="s">
        <v>6</v>
      </c>
      <c r="C92" s="86" t="s">
        <v>25</v>
      </c>
      <c r="D92" s="86" t="s">
        <v>170</v>
      </c>
      <c r="E92" s="86" t="s">
        <v>77</v>
      </c>
      <c r="F92" s="84"/>
      <c r="G92" s="81">
        <f>G93</f>
        <v>10000</v>
      </c>
    </row>
    <row r="93" spans="1:7" ht="29.25" customHeight="1" outlineLevel="5">
      <c r="A93" s="9" t="s">
        <v>20</v>
      </c>
      <c r="B93" s="8" t="s">
        <v>6</v>
      </c>
      <c r="C93" s="8" t="s">
        <v>25</v>
      </c>
      <c r="D93" s="8" t="s">
        <v>66</v>
      </c>
      <c r="E93" s="8" t="s">
        <v>21</v>
      </c>
      <c r="F93" s="59"/>
      <c r="G93" s="64">
        <v>10000</v>
      </c>
    </row>
    <row r="94" spans="1:7" ht="83.25" customHeight="1" outlineLevel="5">
      <c r="A94" s="85" t="s">
        <v>175</v>
      </c>
      <c r="B94" s="86" t="s">
        <v>6</v>
      </c>
      <c r="C94" s="86" t="s">
        <v>26</v>
      </c>
      <c r="D94" s="86" t="s">
        <v>173</v>
      </c>
      <c r="E94" s="86" t="s">
        <v>77</v>
      </c>
      <c r="F94" s="87"/>
      <c r="G94" s="88">
        <f>G95</f>
        <v>199000</v>
      </c>
    </row>
    <row r="95" spans="1:7" ht="31.5" customHeight="1" outlineLevel="5">
      <c r="A95" s="9" t="s">
        <v>20</v>
      </c>
      <c r="B95" s="8" t="s">
        <v>6</v>
      </c>
      <c r="C95" s="8" t="s">
        <v>26</v>
      </c>
      <c r="D95" s="8" t="s">
        <v>63</v>
      </c>
      <c r="E95" s="8" t="s">
        <v>21</v>
      </c>
      <c r="F95" s="59"/>
      <c r="G95" s="64">
        <v>199000</v>
      </c>
    </row>
    <row r="96" spans="1:7" ht="81.75" customHeight="1" outlineLevel="5">
      <c r="A96" s="85" t="s">
        <v>176</v>
      </c>
      <c r="B96" s="86" t="s">
        <v>6</v>
      </c>
      <c r="C96" s="86" t="s">
        <v>27</v>
      </c>
      <c r="D96" s="86" t="s">
        <v>174</v>
      </c>
      <c r="E96" s="86" t="s">
        <v>77</v>
      </c>
      <c r="F96" s="84"/>
      <c r="G96" s="81">
        <f>G97</f>
        <v>1000</v>
      </c>
    </row>
    <row r="97" spans="1:7" ht="36.75" customHeight="1" outlineLevel="5">
      <c r="A97" s="9" t="s">
        <v>20</v>
      </c>
      <c r="B97" s="8" t="s">
        <v>6</v>
      </c>
      <c r="C97" s="8" t="s">
        <v>27</v>
      </c>
      <c r="D97" s="8" t="s">
        <v>67</v>
      </c>
      <c r="E97" s="8" t="s">
        <v>21</v>
      </c>
      <c r="F97" s="45"/>
      <c r="G97" s="58">
        <v>1000</v>
      </c>
    </row>
    <row r="98" spans="1:7" s="60" customFormat="1" ht="36" customHeight="1">
      <c r="A98" s="89" t="s">
        <v>53</v>
      </c>
      <c r="B98" s="90"/>
      <c r="C98" s="90"/>
      <c r="D98" s="90"/>
      <c r="E98" s="90"/>
      <c r="F98" s="90"/>
      <c r="G98" s="91">
        <f>G7+G24+G31+G34+G39+G40+G41+G51+G57+G65+G77+G88+G90+G92+G94+G96</f>
        <v>188876716.01999998</v>
      </c>
    </row>
    <row r="99" spans="1:7" ht="12.75" customHeight="1">
      <c r="A99" s="61"/>
      <c r="B99" s="61"/>
      <c r="C99" s="61"/>
      <c r="D99" s="61"/>
      <c r="E99" s="62"/>
      <c r="F99" s="62"/>
      <c r="G99" s="62"/>
    </row>
    <row r="100" spans="1:6" ht="12.75" customHeight="1">
      <c r="A100" s="107"/>
      <c r="B100" s="108"/>
      <c r="C100" s="108"/>
      <c r="D100" s="108"/>
      <c r="E100" s="109"/>
      <c r="F100" s="110"/>
    </row>
  </sheetData>
  <sheetProtection/>
  <mergeCells count="6">
    <mergeCell ref="A1:G1"/>
    <mergeCell ref="A2:G2"/>
    <mergeCell ref="A3:G3"/>
    <mergeCell ref="A4:G4"/>
    <mergeCell ref="A100:D100"/>
    <mergeCell ref="E100:F100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Даша</cp:lastModifiedBy>
  <cp:lastPrinted>2017-04-27T11:05:11Z</cp:lastPrinted>
  <dcterms:created xsi:type="dcterms:W3CDTF">2013-12-24T06:14:13Z</dcterms:created>
  <dcterms:modified xsi:type="dcterms:W3CDTF">2017-05-05T15:28:28Z</dcterms:modified>
  <cp:category/>
  <cp:version/>
  <cp:contentType/>
  <cp:contentStatus/>
</cp:coreProperties>
</file>